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enko_mi\Dropbox\УНТДМ\Неделя науки 2018\Конкурс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Лист1!$A$2:$J$117</definedName>
  </definedNames>
  <calcPr calcId="162913"/>
</workbook>
</file>

<file path=xl/calcChain.xml><?xml version="1.0" encoding="utf-8"?>
<calcChain xmlns="http://schemas.openxmlformats.org/spreadsheetml/2006/main">
  <c r="H94" i="1" l="1"/>
  <c r="H95" i="1"/>
  <c r="J98" i="1"/>
  <c r="I10" i="1"/>
  <c r="I11" i="1"/>
  <c r="I12" i="1"/>
  <c r="I13" i="1"/>
  <c r="D10" i="1"/>
  <c r="D11" i="1"/>
  <c r="D12" i="1"/>
  <c r="D13" i="1"/>
  <c r="D9" i="1"/>
  <c r="I36" i="1"/>
  <c r="I35" i="1"/>
  <c r="I34" i="1"/>
  <c r="I33" i="1"/>
  <c r="I32" i="1"/>
  <c r="G82" i="1"/>
  <c r="G81" i="1"/>
  <c r="G80" i="1"/>
  <c r="G79" i="1"/>
  <c r="H66" i="1"/>
  <c r="H65" i="1"/>
  <c r="H64" i="1"/>
  <c r="H63" i="1"/>
  <c r="H62" i="1"/>
  <c r="H61" i="1"/>
  <c r="H60" i="1"/>
  <c r="H59" i="1"/>
  <c r="H90" i="1"/>
  <c r="H89" i="1"/>
  <c r="H88" i="1"/>
  <c r="H87" i="1"/>
  <c r="H86" i="1"/>
  <c r="H28" i="1"/>
  <c r="H27" i="1"/>
  <c r="H26" i="1"/>
  <c r="H25" i="1"/>
  <c r="H24" i="1"/>
  <c r="H21" i="1"/>
  <c r="H20" i="1"/>
  <c r="H19" i="1"/>
  <c r="H18" i="1"/>
  <c r="H17" i="1"/>
  <c r="H13" i="1"/>
  <c r="H12" i="1"/>
  <c r="H11" i="1"/>
  <c r="H10" i="1"/>
  <c r="H9" i="1"/>
  <c r="I9" i="1" s="1"/>
  <c r="J7" i="1" s="1"/>
  <c r="J105" i="1" s="1"/>
  <c r="F90" i="1"/>
  <c r="F89" i="1"/>
  <c r="F88" i="1"/>
  <c r="F87" i="1"/>
  <c r="F86" i="1"/>
  <c r="I90" i="1"/>
  <c r="I89" i="1"/>
  <c r="I88" i="1"/>
  <c r="I87" i="1"/>
  <c r="I86" i="1"/>
  <c r="G77" i="1"/>
  <c r="G76" i="1"/>
  <c r="G75" i="1"/>
  <c r="G74" i="1"/>
  <c r="G73" i="1"/>
  <c r="G72" i="1"/>
  <c r="G71" i="1"/>
  <c r="G70" i="1"/>
  <c r="G55" i="1"/>
  <c r="G54" i="1"/>
  <c r="G53" i="1"/>
  <c r="G52" i="1"/>
  <c r="G51" i="1"/>
  <c r="G50" i="1"/>
  <c r="G49" i="1"/>
  <c r="H45" i="1"/>
  <c r="H44" i="1"/>
  <c r="H43" i="1"/>
  <c r="H42" i="1"/>
  <c r="H41" i="1"/>
  <c r="H40" i="1"/>
  <c r="F45" i="1"/>
  <c r="F44" i="1"/>
  <c r="F43" i="1"/>
  <c r="F42" i="1"/>
  <c r="F41" i="1"/>
  <c r="F40" i="1"/>
  <c r="I45" i="1"/>
  <c r="I44" i="1"/>
  <c r="I43" i="1"/>
  <c r="I42" i="1"/>
  <c r="I41" i="1"/>
  <c r="I40" i="1"/>
  <c r="I28" i="1"/>
  <c r="F28" i="1"/>
  <c r="I27" i="1"/>
  <c r="F27" i="1"/>
  <c r="I26" i="1"/>
  <c r="F26" i="1"/>
  <c r="I25" i="1"/>
  <c r="F25" i="1"/>
  <c r="F24" i="1"/>
  <c r="I24" i="1"/>
  <c r="F13" i="1"/>
  <c r="F12" i="1"/>
  <c r="F11" i="1"/>
  <c r="F10" i="1"/>
  <c r="F9" i="1"/>
  <c r="I17" i="1"/>
  <c r="I19" i="1"/>
  <c r="I21" i="1"/>
  <c r="I20" i="1"/>
  <c r="I18" i="1"/>
  <c r="J93" i="1"/>
  <c r="J85" i="1"/>
  <c r="J69" i="1"/>
  <c r="J31" i="1"/>
  <c r="J48" i="1"/>
  <c r="J39" i="1"/>
  <c r="J58" i="1"/>
</calcChain>
</file>

<file path=xl/sharedStrings.xml><?xml version="1.0" encoding="utf-8"?>
<sst xmlns="http://schemas.openxmlformats.org/spreadsheetml/2006/main" count="143" uniqueCount="98">
  <si>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</si>
  <si>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</si>
  <si>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</si>
  <si>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</si>
  <si>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</si>
  <si>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</si>
  <si>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</si>
  <si>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выбор статуса</t>
  </si>
  <si>
    <t>тип награды</t>
  </si>
  <si>
    <t>Указать другие виды результатов научной деятельности</t>
  </si>
  <si>
    <t>начисление баллов комиссией Совета Конкурса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</si>
  <si>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</si>
  <si>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</si>
  <si>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</si>
  <si>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</si>
  <si>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</si>
  <si>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</si>
  <si>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</si>
  <si>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патент на изобретение, на полезную модель</t>
  </si>
  <si>
    <t>патент на программу для ЭВМ, базу данных, режим комм. тайны (ноу-хау)</t>
  </si>
  <si>
    <t>магистр</t>
  </si>
  <si>
    <t>специалист</t>
  </si>
  <si>
    <t>бакалавр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</si>
  <si>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</si>
  <si>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</si>
  <si>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</si>
  <si>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</si>
  <si>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</si>
  <si>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международ. конкурсы и выставки</t>
  </si>
  <si>
    <t>региональные (в т.ч. СПб)</t>
  </si>
  <si>
    <t>медаль</t>
  </si>
  <si>
    <t>диплом</t>
  </si>
  <si>
    <t>Scopus, WoS</t>
  </si>
  <si>
    <r>
      <rPr>
        <b/>
        <sz val="12"/>
        <color indexed="8"/>
        <rFont val="Calibri"/>
        <family val="2"/>
        <charset val="204"/>
      </rP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работы</t>
    </r>
  </si>
  <si>
    <r>
      <rPr>
        <b/>
        <sz val="12"/>
        <color indexed="8"/>
        <rFont val="Calibri"/>
        <family val="2"/>
        <charset val="204"/>
      </rPr>
      <t>Группа 7. Результаты интеллектуальной деятельности (если правообладателем является ФГБОУ ВПО «СПбГПУ»)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</si>
  <si>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ФИО</t>
  </si>
  <si>
    <t xml:space="preserve">_________________________________________________                                                                                                                                               </t>
  </si>
  <si>
    <t>исполнитель</t>
  </si>
  <si>
    <t>руководитель</t>
  </si>
  <si>
    <t>Перечень и количественные показатели результатов научной деятельности соискателя звания "Молодой ученый года" в области технических и естественных наук</t>
  </si>
  <si>
    <r>
      <t>Монографии</t>
    </r>
    <r>
      <rPr>
        <b/>
        <i/>
        <vertAlign val="superscript"/>
        <sz val="12"/>
        <color indexed="8"/>
        <rFont val="Calibri"/>
        <family val="2"/>
        <charset val="204"/>
      </rPr>
      <t xml:space="preserve">2)  </t>
    </r>
  </si>
  <si>
    <t>Кратко: название монографии</t>
  </si>
  <si>
    <t>международное</t>
  </si>
  <si>
    <t>всероссийское</t>
  </si>
  <si>
    <t>изд-во вуза, организации</t>
  </si>
  <si>
    <t>ответственный исполнитель</t>
  </si>
  <si>
    <t>&lt; 1</t>
  </si>
  <si>
    <t xml:space="preserve"> от 1 до 3</t>
  </si>
  <si>
    <t xml:space="preserve">≥ 3 </t>
  </si>
  <si>
    <r>
      <rPr>
        <b/>
        <sz val="12"/>
        <color indexed="8"/>
        <rFont val="Calibri"/>
        <family val="2"/>
        <charset val="204"/>
      </rPr>
      <t>Группа 6. Научное руководство защитившими квалификационные работы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</si>
  <si>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vertAlign val="superscript"/>
        <sz val="11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Учитывать монографии не менее 10 п.л. для гуманитарных наук и не менее 5 п.л. для технических наук, имеющие номер ISBN. 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</si>
  <si>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субсидии).</t>
    </r>
  </si>
  <si>
    <t xml:space="preserve">Соискатель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(или заведующий кафедрой)
____________________________________________         _____________________________            _____________
(должность, кафедра)                         (ФИО)                                                                (подпись)
 «___» _______ 20 __ г.
</t>
  </si>
  <si>
    <r>
      <rPr>
        <b/>
        <sz val="12"/>
        <color indexed="8"/>
        <rFont val="Calibri"/>
        <family val="2"/>
        <charset val="204"/>
      </rPr>
      <t>Группа 5. Медали и дипломы,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5)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</si>
  <si>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4)</t>
    </r>
    <r>
      <rPr>
        <b/>
        <u/>
        <sz val="12"/>
        <color indexed="8"/>
        <rFont val="Calibri"/>
        <family val="2"/>
        <charset val="204"/>
      </rPr>
      <t xml:space="preserve">
</t>
    </r>
  </si>
  <si>
    <t>статус</t>
  </si>
  <si>
    <t xml:space="preserve">статус участия </t>
  </si>
  <si>
    <t>изд-во</t>
  </si>
  <si>
    <t>вид</t>
  </si>
  <si>
    <t>к-т 3</t>
  </si>
  <si>
    <t>сумма млн. руб.</t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</si>
  <si>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</si>
  <si>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r>
      <t xml:space="preserve">Публикации статей и 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1"/>
        <color indexed="8"/>
        <rFont val="Calibri"/>
        <family val="2"/>
        <charset val="204"/>
      </rPr>
      <t>1)</t>
    </r>
    <r>
      <rPr>
        <b/>
        <i/>
        <sz val="11"/>
        <color indexed="8"/>
        <rFont val="Calibri"/>
        <family val="2"/>
        <charset val="204"/>
      </rPr>
      <t>)</t>
    </r>
  </si>
  <si>
    <r>
      <rPr>
        <vertAlign val="superscript"/>
        <sz val="11"/>
        <color indexed="8"/>
        <rFont val="Times New Roman"/>
        <family val="1"/>
        <charset val="204"/>
      </rPr>
      <t>5)</t>
    </r>
    <r>
      <rPr>
        <sz val="11"/>
        <color indexed="8"/>
        <rFont val="Times New Roman"/>
        <family val="1"/>
        <charset val="204"/>
      </rPr>
      <t xml:space="preserve"> В соответствии с п. 3.1 Положения о Конкурсе дипломы (медали), выданные за победу в конкурсе грантов, субсидий и т.п., которые полежат учету в 4-ей группе результатов не учитываются.</t>
    </r>
  </si>
  <si>
    <t>Соискатель</t>
  </si>
  <si>
    <r>
      <t>Магистры/специалисты/бакалавры защитившие выпускные работы за прошедший год</t>
    </r>
    <r>
      <rPr>
        <vertAlign val="superscript"/>
        <sz val="11"/>
        <color indexed="8"/>
        <rFont val="Times New Roman"/>
        <family val="1"/>
        <charset val="204"/>
      </rPr>
      <t>1)</t>
    </r>
    <r>
      <rPr>
        <i/>
        <sz val="11"/>
        <color indexed="8"/>
        <rFont val="Times New Roman"/>
        <family val="1"/>
        <charset val="204"/>
      </rPr>
      <t xml:space="preserve">. Кратко </t>
    </r>
    <r>
      <rPr>
        <i/>
        <sz val="11"/>
        <color indexed="8"/>
        <rFont val="Times New Roman"/>
        <family val="1"/>
        <charset val="204"/>
      </rPr>
      <t>ФИО и даты защиты:</t>
    </r>
  </si>
  <si>
    <r>
      <t>Группа 3. Руководство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sz val="12"/>
        <color indexed="8"/>
        <rFont val="Calibri"/>
        <family val="2"/>
        <charset val="204"/>
      </rPr>
      <t xml:space="preserve">
</t>
    </r>
  </si>
  <si>
    <t>кол-во руководителей</t>
  </si>
  <si>
    <t>один руководитель</t>
  </si>
  <si>
    <t>есть соруководитель</t>
  </si>
  <si>
    <t>Кол-во баллов</t>
  </si>
  <si>
    <t>межд. (англ.)</t>
  </si>
  <si>
    <t>межд./всеросс.(русск.)</t>
  </si>
  <si>
    <r>
      <t>Группа 2. Выступление с устными докладами на международных и всероссийских научных конференциях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</si>
  <si>
    <t xml:space="preserve">Кратко: названия и даты конкурсов, выставок  </t>
  </si>
  <si>
    <t>Название (кратко), л.с. в ФЭУ</t>
  </si>
  <si>
    <t>Кратко: название доклада; название, дата и место проведения конференции</t>
  </si>
  <si>
    <t>Название статьи, журнал, год, номер/выпуск (месяц), код doi (если есть). 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</si>
  <si>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есть). В ячейке таблицы сделать гиперссылку на страницу публикации в базе Scopus/WoS.</t>
  </si>
  <si>
    <r>
      <rPr>
        <b/>
        <sz val="11"/>
        <color indexed="8"/>
        <rFont val="Calibri"/>
        <family val="2"/>
        <charset val="204"/>
      </rPr>
      <t xml:space="preserve">Указанные в перечне сведения подтверждаю 
Научный руководитель (или заведующий кафедрой /руководитель ВШ)
</t>
    </r>
    <r>
      <rPr>
        <sz val="11"/>
        <color theme="1"/>
        <rFont val="Calibri"/>
        <family val="2"/>
        <charset val="204"/>
        <scheme val="minor"/>
      </rPr>
      <t xml:space="preserve">
____________________________________________         _____________________________            _____________ «___» _______ 20 __ г.
(должность, кафедра/ВШ)                       (ФИО)                                                   (подпись)
</t>
    </r>
  </si>
  <si>
    <t>позиции оцениваются до 10 баллов, но не более 50 баллов по данной группе</t>
  </si>
  <si>
    <r>
      <t>SNIP</t>
    </r>
    <r>
      <rPr>
        <b/>
        <vertAlign val="superscript"/>
        <sz val="11"/>
        <color indexed="8"/>
        <rFont val="Times New Roman"/>
        <family val="1"/>
        <charset val="204"/>
      </rPr>
      <t>*</t>
    </r>
  </si>
  <si>
    <r>
      <t>*</t>
    </r>
    <r>
      <rPr>
        <i/>
        <sz val="11"/>
        <color indexed="8"/>
        <rFont val="Calibri"/>
        <family val="2"/>
        <charset val="204"/>
      </rPr>
      <t>При вводе числа используйте утановленный в параметрах пакета EXEL знак разделения целой и дробной части, например:</t>
    </r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</si>
  <si>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учитываются статьи и материалы, опубликованные с 1 октября предшествующего года по 30 сентября текущего. 
- 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- 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</si>
  <si>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 xml:space="preserve"> </t>
  </si>
  <si>
    <t>Приложение 6 к Положению о Конкурсе СПбПУ на звание "Молодой ученый года"</t>
  </si>
  <si>
    <t>Группа 9. Другие виды результатов научной деятельности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</si>
  <si>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</si>
  <si>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</si>
  <si>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</si>
  <si>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</si>
  <si>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</si>
  <si>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Индекс Хирша по данным баз научного цитирования</t>
  </si>
  <si>
    <r>
      <t>Итоговая сумма количественных показателей результатов научной деятельности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7</t>
    </r>
    <r>
      <rPr>
        <b/>
        <vertAlign val="superscript"/>
        <sz val="11"/>
        <color indexed="8"/>
        <rFont val="Times New Roman"/>
        <family val="1"/>
        <charset val="204"/>
      </rPr>
      <t>)</t>
    </r>
    <r>
      <rPr>
        <b/>
        <sz val="11"/>
        <color indexed="8"/>
        <rFont val="Times New Roman"/>
        <family val="1"/>
        <charset val="204"/>
      </rPr>
      <t>:</t>
    </r>
  </si>
  <si>
    <r>
      <rPr>
        <vertAlign val="superscript"/>
        <sz val="11"/>
        <color indexed="8"/>
        <rFont val="Times New Roman"/>
        <family val="1"/>
        <charset val="204"/>
      </rPr>
      <t>7)</t>
    </r>
    <r>
      <rPr>
        <sz val="11"/>
        <color indexed="8"/>
        <rFont val="Times New Roman"/>
        <family val="1"/>
        <charset val="204"/>
      </rPr>
      <t xml:space="preserve"> В соответствии с п. 3.2, для участия во втором (общеуниверситетском) этапе Конкурса не менее ПЯТИ групп результатов должны иметь не нулевое количество баллов.</t>
    </r>
  </si>
  <si>
    <r>
      <t>Аспиранты/докторанты (соискатели), защитившие дисс. за прошедший год</t>
    </r>
    <r>
      <rPr>
        <vertAlign val="superscript"/>
        <sz val="11"/>
        <color indexed="8"/>
        <rFont val="Times New Roman"/>
        <family val="1"/>
        <charset val="204"/>
      </rPr>
      <t>1,6)</t>
    </r>
    <r>
      <rPr>
        <i/>
        <sz val="11"/>
        <color indexed="8"/>
        <rFont val="Times New Roman"/>
        <family val="1"/>
        <charset val="204"/>
      </rPr>
      <t xml:space="preserve">. Кратко </t>
    </r>
    <r>
      <rPr>
        <i/>
        <sz val="11"/>
        <color indexed="8"/>
        <rFont val="Times New Roman"/>
        <family val="1"/>
        <charset val="204"/>
      </rPr>
      <t>ФИО и даты защиты:</t>
    </r>
  </si>
  <si>
    <r>
      <rPr>
        <vertAlign val="superscript"/>
        <sz val="11"/>
        <color indexed="8"/>
        <rFont val="Times New Roman"/>
        <family val="1"/>
        <charset val="204"/>
      </rPr>
      <t xml:space="preserve">6) </t>
    </r>
    <r>
      <rPr>
        <sz val="11"/>
        <color indexed="8"/>
        <rFont val="Times New Roman"/>
        <family val="1"/>
        <charset val="204"/>
      </rPr>
      <t>Если соискатель является соруководителем по кандидатской / (соконсультантом по докторской) диссертации, сумма баллов делится на количество руководителей/консультантов.</t>
    </r>
  </si>
  <si>
    <t>3) Учитываются НИОКР, зарегистрированные в ОФЭАУ НИОКР СПбПУ, действующие в 2018 г, объем по календарному плану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</si>
</sst>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3" borderId="1" xfId="0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center"/>
      <protection hidden="1"/>
    </xf>
    <xf numFmtId="164" fontId="17" fillId="4" borderId="2" xfId="0" applyNumberFormat="1" applyFont="1" applyFill="1" applyBorder="1" applyAlignment="1" applyProtection="1">
      <alignment horizontal="center"/>
      <protection hidden="1"/>
    </xf>
    <xf numFmtId="164" fontId="17" fillId="4" borderId="2" xfId="0" applyNumberFormat="1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7" fillId="6" borderId="2" xfId="0" applyFont="1" applyFill="1" applyBorder="1" applyAlignment="1" applyProtection="1">
      <protection hidden="1"/>
    </xf>
    <xf numFmtId="0" fontId="17" fillId="6" borderId="3" xfId="0" applyFont="1" applyFill="1" applyBorder="1" applyAlignment="1" applyProtection="1">
      <protection hidden="1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/>
      <protection hidden="1"/>
    </xf>
    <xf numFmtId="164" fontId="17" fillId="4" borderId="3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0" fillId="7" borderId="12" xfId="0" applyFill="1" applyBorder="1" applyAlignment="1" applyProtection="1">
      <alignment horizontal="center" wrapText="1"/>
      <protection locked="0"/>
    </xf>
    <xf numFmtId="164" fontId="17" fillId="4" borderId="3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left" vertical="top" wrapText="1"/>
      <protection hidden="1"/>
    </xf>
    <xf numFmtId="0" fontId="20" fillId="5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vertical="center" wrapText="1"/>
      <protection hidden="1"/>
    </xf>
    <xf numFmtId="165" fontId="0" fillId="0" borderId="0" xfId="0" applyNumberFormat="1" applyProtection="1">
      <protection hidden="1"/>
    </xf>
    <xf numFmtId="165" fontId="0" fillId="3" borderId="1" xfId="0" applyNumberFormat="1" applyFill="1" applyBorder="1" applyAlignment="1" applyProtection="1">
      <alignment horizontal="left" vertical="top" wrapText="1"/>
      <protection locked="0"/>
    </xf>
    <xf numFmtId="165" fontId="0" fillId="0" borderId="10" xfId="0" applyNumberFormat="1" applyFont="1" applyFill="1" applyBorder="1" applyAlignment="1" applyProtection="1">
      <alignment vertical="top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/>
    </xf>
    <xf numFmtId="0" fontId="16" fillId="9" borderId="12" xfId="0" applyFont="1" applyFill="1" applyBorder="1" applyAlignment="1">
      <alignment horizontal="center" vertical="center"/>
    </xf>
    <xf numFmtId="2" fontId="26" fillId="10" borderId="4" xfId="0" applyNumberFormat="1" applyFont="1" applyFill="1" applyBorder="1" applyAlignment="1">
      <alignment horizontal="center" vertical="center"/>
    </xf>
    <xf numFmtId="2" fontId="26" fillId="10" borderId="19" xfId="0" applyNumberFormat="1" applyFont="1" applyFill="1" applyBorder="1" applyAlignment="1">
      <alignment horizontal="center" vertical="center"/>
    </xf>
    <xf numFmtId="2" fontId="26" fillId="10" borderId="20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10" borderId="3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2" fillId="0" borderId="0" xfId="0" applyFont="1" applyAlignment="1" applyProtection="1">
      <alignment vertical="center" wrapText="1"/>
      <protection locked="0" hidden="1"/>
    </xf>
    <xf numFmtId="0" fontId="18" fillId="0" borderId="0" xfId="0" applyFont="1" applyAlignment="1" applyProtection="1">
      <alignment vertical="center" wrapText="1"/>
      <protection locked="0"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0" fillId="0" borderId="2" xfId="0" applyFont="1" applyBorder="1" applyAlignment="1" applyProtection="1">
      <alignment horizontal="center" wrapText="1"/>
      <protection hidden="1"/>
    </xf>
    <xf numFmtId="0" fontId="20" fillId="0" borderId="13" xfId="0" applyFont="1" applyBorder="1" applyAlignment="1" applyProtection="1">
      <alignment horizontal="center" wrapText="1"/>
      <protection hidden="1"/>
    </xf>
    <xf numFmtId="0" fontId="20" fillId="0" borderId="10" xfId="0" applyFont="1" applyBorder="1" applyAlignment="1" applyProtection="1">
      <alignment horizontal="center" wrapText="1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right"/>
      <protection hidden="1"/>
    </xf>
    <xf numFmtId="0" fontId="18" fillId="8" borderId="2" xfId="0" applyFont="1" applyFill="1" applyBorder="1" applyAlignment="1" applyProtection="1">
      <alignment vertical="center" wrapText="1"/>
      <protection locked="0" hidden="1"/>
    </xf>
    <xf numFmtId="0" fontId="18" fillId="8" borderId="10" xfId="0" applyFont="1" applyFill="1" applyBorder="1" applyAlignment="1" applyProtection="1">
      <alignment vertical="center" wrapText="1"/>
      <protection locked="0" hidden="1"/>
    </xf>
    <xf numFmtId="0" fontId="18" fillId="8" borderId="3" xfId="0" applyFont="1" applyFill="1" applyBorder="1" applyAlignment="1" applyProtection="1">
      <alignment vertical="center" wrapText="1"/>
      <protection locked="0" hidden="1"/>
    </xf>
    <xf numFmtId="0" fontId="18" fillId="8" borderId="21" xfId="0" applyFont="1" applyFill="1" applyBorder="1" applyAlignment="1" applyProtection="1">
      <alignment vertical="center" wrapText="1"/>
      <protection locked="0" hidden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64" fontId="26" fillId="4" borderId="28" xfId="0" applyNumberFormat="1" applyFont="1" applyFill="1" applyBorder="1" applyAlignment="1" applyProtection="1">
      <alignment horizontal="center" vertical="center" wrapText="1"/>
      <protection hidden="1"/>
    </xf>
    <xf numFmtId="164" fontId="26" fillId="4" borderId="29" xfId="0" applyNumberFormat="1" applyFont="1" applyFill="1" applyBorder="1" applyAlignment="1" applyProtection="1">
      <alignment horizontal="center" vertical="center" wrapText="1"/>
      <protection hidden="1"/>
    </xf>
    <xf numFmtId="164" fontId="26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8" fillId="0" borderId="33" xfId="0" applyFont="1" applyBorder="1" applyAlignment="1" applyProtection="1">
      <alignment horizontal="center"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 wrapText="1"/>
      <protection locked="0" hidden="1"/>
    </xf>
    <xf numFmtId="0" fontId="18" fillId="0" borderId="0" xfId="0" applyFont="1" applyBorder="1" applyAlignment="1" applyProtection="1">
      <alignment horizontal="left" vertical="top" wrapText="1"/>
      <protection locked="0" hidden="1"/>
    </xf>
    <xf numFmtId="0" fontId="18" fillId="0" borderId="0" xfId="0" applyFont="1" applyAlignment="1" applyProtection="1">
      <alignment vertical="center"/>
      <protection locked="0" hidden="1"/>
    </xf>
    <xf numFmtId="0" fontId="18" fillId="0" borderId="0" xfId="0" applyFont="1" applyAlignment="1" applyProtection="1">
      <alignment horizontal="left" vertical="center" wrapText="1"/>
      <protection locked="0" hidden="1"/>
    </xf>
    <xf numFmtId="0" fontId="18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hidden="1"/>
    </xf>
    <xf numFmtId="0" fontId="20" fillId="0" borderId="13" xfId="0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left" vertical="center" wrapText="1"/>
      <protection hidden="1"/>
    </xf>
    <xf numFmtId="0" fontId="28" fillId="0" borderId="23" xfId="0" applyFont="1" applyBorder="1" applyAlignment="1" applyProtection="1">
      <alignment horizontal="center" vertical="center" wrapText="1"/>
      <protection hidden="1"/>
    </xf>
    <xf numFmtId="0" fontId="0" fillId="0" borderId="22" xfId="0" applyBorder="1" applyProtection="1">
      <protection hidden="1"/>
    </xf>
    <xf numFmtId="0" fontId="0" fillId="0" borderId="18" xfId="0" applyBorder="1" applyProtection="1"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8" fillId="7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7" borderId="3" xfId="0" applyFont="1" applyFill="1" applyBorder="1" applyAlignment="1" applyProtection="1">
      <alignment horizontal="center" vertical="center" wrapText="1"/>
      <protection locked="0"/>
    </xf>
    <xf numFmtId="0" fontId="18" fillId="7" borderId="21" xfId="0" applyFont="1" applyFill="1" applyBorder="1" applyAlignment="1" applyProtection="1">
      <alignment horizontal="center" vertical="center" wrapText="1"/>
      <protection locked="0"/>
    </xf>
    <xf numFmtId="164" fontId="26" fillId="4" borderId="28" xfId="0" applyNumberFormat="1" applyFont="1" applyFill="1" applyBorder="1" applyAlignment="1" applyProtection="1">
      <alignment horizontal="center" vertical="center"/>
      <protection hidden="1"/>
    </xf>
    <xf numFmtId="164" fontId="26" fillId="4" borderId="29" xfId="0" applyNumberFormat="1" applyFont="1" applyFill="1" applyBorder="1" applyAlignment="1" applyProtection="1">
      <alignment horizontal="center" vertical="center"/>
      <protection hidden="1"/>
    </xf>
    <xf numFmtId="164" fontId="26" fillId="4" borderId="30" xfId="0" applyNumberFormat="1" applyFont="1" applyFill="1" applyBorder="1" applyAlignment="1" applyProtection="1">
      <alignment horizontal="center" vertical="center"/>
      <protection hidden="1"/>
    </xf>
    <xf numFmtId="0" fontId="26" fillId="0" borderId="39" xfId="0" applyFont="1" applyBorder="1" applyAlignment="1" applyProtection="1">
      <alignment horizontal="center" wrapText="1"/>
      <protection hidden="1"/>
    </xf>
    <xf numFmtId="0" fontId="26" fillId="0" borderId="13" xfId="0" applyFont="1" applyBorder="1" applyAlignment="1" applyProtection="1">
      <alignment horizontal="center" wrapText="1"/>
      <protection hidden="1"/>
    </xf>
    <xf numFmtId="0" fontId="26" fillId="0" borderId="10" xfId="0" applyFont="1" applyBorder="1" applyAlignment="1" applyProtection="1">
      <alignment horizontal="center" wrapText="1"/>
      <protection hidden="1"/>
    </xf>
    <xf numFmtId="164" fontId="29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29" xfId="0" applyFont="1" applyFill="1" applyBorder="1" applyAlignment="1" applyProtection="1">
      <alignment horizontal="center" vertical="center" wrapText="1"/>
      <protection hidden="1"/>
    </xf>
    <xf numFmtId="0" fontId="27" fillId="0" borderId="23" xfId="0" applyFont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30" fillId="0" borderId="39" xfId="0" applyFont="1" applyBorder="1" applyAlignment="1" applyProtection="1">
      <alignment horizontal="center" wrapText="1"/>
      <protection hidden="1"/>
    </xf>
    <xf numFmtId="0" fontId="27" fillId="0" borderId="13" xfId="0" applyFont="1" applyBorder="1" applyAlignment="1" applyProtection="1">
      <alignment horizontal="center" wrapText="1"/>
      <protection hidden="1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justify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right" vertical="top" wrapText="1"/>
      <protection hidden="1"/>
    </xf>
    <xf numFmtId="0" fontId="0" fillId="0" borderId="13" xfId="0" applyFill="1" applyBorder="1" applyAlignment="1" applyProtection="1">
      <alignment horizontal="right" vertical="top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0" fillId="0" borderId="39" xfId="0" applyFont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0" borderId="22" xfId="0" applyFont="1" applyBorder="1" applyProtection="1">
      <protection hidden="1"/>
    </xf>
    <xf numFmtId="0" fontId="0" fillId="0" borderId="18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showZeros="0" tabSelected="1" topLeftCell="A7" zoomScale="90" zoomScaleNormal="90" workbookViewId="0">
      <selection activeCell="B9" sqref="B9"/>
    </sheetView>
  </sheetViews>
  <sheetFormatPr defaultRowHeight="15" x14ac:dyDescent="0.25"/>
  <cols>
    <col min="1" max="1" width="4.7109375" style="11" customWidth="1"/>
    <col min="2" max="2" width="62.5703125" style="11" customWidth="1"/>
    <col min="3" max="3" width="8.28515625" style="11" customWidth="1"/>
    <col min="4" max="4" width="8" style="11" customWidth="1"/>
    <col min="5" max="5" width="10.7109375" style="11" customWidth="1"/>
    <col min="6" max="6" width="9.140625" style="11"/>
    <col min="7" max="7" width="9.7109375" style="11" customWidth="1"/>
    <col min="8" max="8" width="9.140625" style="11"/>
    <col min="9" max="9" width="8" style="11" customWidth="1"/>
    <col min="10" max="10" width="9.140625" style="11"/>
    <col min="11" max="11" width="28.140625" style="11" hidden="1" customWidth="1"/>
    <col min="12" max="13" width="9.140625" style="11" hidden="1" customWidth="1"/>
    <col min="14" max="16384" width="9.140625" style="11"/>
  </cols>
  <sheetData>
    <row r="1" spans="1:17" x14ac:dyDescent="0.25">
      <c r="B1" s="208" t="s">
        <v>85</v>
      </c>
      <c r="C1" s="208"/>
      <c r="D1" s="208"/>
      <c r="E1" s="208"/>
      <c r="F1" s="208"/>
      <c r="G1" s="208"/>
      <c r="H1" s="208"/>
      <c r="I1" s="208"/>
      <c r="J1" s="208"/>
    </row>
    <row r="2" spans="1:17" ht="55.5" customHeight="1" x14ac:dyDescent="0.25">
      <c r="A2" s="213" t="s">
        <v>39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7" ht="18.75" x14ac:dyDescent="0.3">
      <c r="A3" s="215" t="s">
        <v>36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7" ht="15.75" customHeight="1" x14ac:dyDescent="0.25">
      <c r="A4" s="218" t="s">
        <v>35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7" ht="15.75" thickBot="1" x14ac:dyDescent="0.3"/>
    <row r="6" spans="1:17" ht="30" x14ac:dyDescent="0.25">
      <c r="A6" s="201" t="s">
        <v>33</v>
      </c>
      <c r="B6" s="146"/>
      <c r="C6" s="146"/>
      <c r="D6" s="146"/>
      <c r="E6" s="146"/>
      <c r="F6" s="146"/>
      <c r="G6" s="146"/>
      <c r="H6" s="146"/>
      <c r="I6" s="147"/>
      <c r="J6" s="12" t="s">
        <v>13</v>
      </c>
    </row>
    <row r="7" spans="1:17" ht="18" customHeight="1" x14ac:dyDescent="0.25">
      <c r="A7" s="219" t="s">
        <v>61</v>
      </c>
      <c r="B7" s="220"/>
      <c r="C7" s="220"/>
      <c r="D7" s="220"/>
      <c r="E7" s="220"/>
      <c r="F7" s="220"/>
      <c r="G7" s="220"/>
      <c r="H7" s="220"/>
      <c r="I7" s="220"/>
      <c r="J7" s="199">
        <f>SUM(I9:I13,I17:I21,I24:I28)</f>
        <v>0</v>
      </c>
    </row>
    <row r="8" spans="1:17" ht="60" x14ac:dyDescent="0.25">
      <c r="A8" s="13" t="s">
        <v>0</v>
      </c>
      <c r="B8" s="55" t="s">
        <v>77</v>
      </c>
      <c r="C8" s="41" t="s">
        <v>81</v>
      </c>
      <c r="D8" s="40" t="s">
        <v>59</v>
      </c>
      <c r="E8" s="35" t="s">
        <v>55</v>
      </c>
      <c r="F8" s="14" t="s">
        <v>2</v>
      </c>
      <c r="G8" s="14" t="s">
        <v>3</v>
      </c>
      <c r="H8" s="14" t="s">
        <v>1</v>
      </c>
      <c r="I8" s="35" t="s">
        <v>4</v>
      </c>
      <c r="J8" s="200"/>
    </row>
    <row r="9" spans="1:17" ht="15.75" x14ac:dyDescent="0.25">
      <c r="A9" s="15">
        <v>1</v>
      </c>
      <c r="B9" s="1" t="s">
        <v>84</v>
      </c>
      <c r="C9" s="57" t="s">
        <v>84</v>
      </c>
      <c r="D9" s="51">
        <f>IF(C9&gt;2.5,2.5,IF(C9&gt;2,1.8,IF(C9&gt;1.5,1.5,IF(C9&gt;1,1.25,1))))*IF((LEN(B9)&gt;5),1,0)*IF(C9&lt;100,1,0)</f>
        <v>0</v>
      </c>
      <c r="E9" s="9"/>
      <c r="F9" s="2">
        <f>IF(E9=$K$9,150,IF(E9=$K$10,75,IF(E9=$K$11,45,0)))</f>
        <v>0</v>
      </c>
      <c r="G9" s="37"/>
      <c r="H9" s="2">
        <f>IF(G9&gt;0,IF(G9&gt;1,(1+(G9/4)^4)^(-1/3),1),0)</f>
        <v>0</v>
      </c>
      <c r="I9" s="3">
        <f>IF((LEN(B9)&gt;0)*(G9&gt;0),F9*H9*D9,0)</f>
        <v>0</v>
      </c>
      <c r="J9" s="200"/>
      <c r="K9" s="11" t="s">
        <v>32</v>
      </c>
    </row>
    <row r="10" spans="1:17" ht="15.75" x14ac:dyDescent="0.25">
      <c r="A10" s="15">
        <v>2</v>
      </c>
      <c r="B10" s="1"/>
      <c r="C10" s="57"/>
      <c r="D10" s="51">
        <f>IF(C10&gt;2.5,2.5,IF(C10&gt;2,1.8,IF(C10&gt;1.5,1.5,IF(C10&gt;1,1.25,1))))*IF((LEN(B10)&gt;5),1,0)*IF(C10&lt;100,1,0)</f>
        <v>0</v>
      </c>
      <c r="E10" s="9"/>
      <c r="F10" s="2">
        <f>IF(E10=$K$9,150,IF(E10=$K$10,75,IF(E10=$K$11,45,0)))</f>
        <v>0</v>
      </c>
      <c r="G10" s="37"/>
      <c r="H10" s="2">
        <f>IF(G10&gt;0,IF(G10&gt;1,(1+(G10/4)^4)^(-1/3),1),0)</f>
        <v>0</v>
      </c>
      <c r="I10" s="3">
        <f>IF((LEN(B10)&gt;0)*(G10&gt;0),F10*H10*D10,0)</f>
        <v>0</v>
      </c>
      <c r="J10" s="200"/>
      <c r="K10" s="11" t="s">
        <v>12</v>
      </c>
    </row>
    <row r="11" spans="1:17" ht="15.75" x14ac:dyDescent="0.25">
      <c r="A11" s="15">
        <v>3</v>
      </c>
      <c r="B11" s="1"/>
      <c r="C11" s="57"/>
      <c r="D11" s="51">
        <f>IF(C11&gt;2.5,2.5,IF(C11&gt;2,1.8,IF(C11&gt;1.5,1.5,IF(C11&gt;1,1.25,1))))*IF((LEN(B11)&gt;5),1,0)*IF(C11&lt;100,1,0)</f>
        <v>0</v>
      </c>
      <c r="E11" s="9"/>
      <c r="F11" s="2">
        <f>IF(E11=$K$9,150,IF(E11=$K$10,75,IF(E11=$K$11,45,0)))</f>
        <v>0</v>
      </c>
      <c r="G11" s="37"/>
      <c r="H11" s="2">
        <f>IF(G11&gt;0,IF(G11&gt;1,(1+(G11/4)^4)^(-1/3),1),0)</f>
        <v>0</v>
      </c>
      <c r="I11" s="3">
        <f>IF((LEN(B11)&gt;0)*(G11&gt;0),F11*H11*D11,0)</f>
        <v>0</v>
      </c>
      <c r="J11" s="200"/>
      <c r="K11" s="11" t="s">
        <v>11</v>
      </c>
      <c r="Q11" s="56"/>
    </row>
    <row r="12" spans="1:17" ht="15.75" x14ac:dyDescent="0.25">
      <c r="A12" s="15">
        <v>4</v>
      </c>
      <c r="B12" s="1"/>
      <c r="C12" s="57"/>
      <c r="D12" s="51">
        <f>IF(C12&gt;2.5,2.5,IF(C12&gt;2,1.8,IF(C12&gt;1.5,1.5,IF(C12&gt;1,1.25,1))))*IF((LEN(B12)&gt;5),1,0)*IF(C12&lt;100,1,0)</f>
        <v>0</v>
      </c>
      <c r="E12" s="9"/>
      <c r="F12" s="2">
        <f>IF(E12=$K$9,150,IF(E12=$K$10,75,IF(E12=$K$11,45,0)))</f>
        <v>0</v>
      </c>
      <c r="G12" s="37"/>
      <c r="H12" s="2">
        <f>IF(G12&gt;0,IF(G12&gt;1,(1+(G12/4)^4)^(-1/3),1),0)</f>
        <v>0</v>
      </c>
      <c r="I12" s="3">
        <f>IF((LEN(B12)&gt;0)*(G12&gt;0),F12*H12*D12,0)</f>
        <v>0</v>
      </c>
      <c r="J12" s="200"/>
    </row>
    <row r="13" spans="1:17" ht="15.75" x14ac:dyDescent="0.25">
      <c r="A13" s="15">
        <v>5</v>
      </c>
      <c r="B13" s="1"/>
      <c r="C13" s="57"/>
      <c r="D13" s="51">
        <f>IF(C13&gt;2.5,2.5,IF(C13&gt;2,1.8,IF(C13&gt;1.5,1.5,IF(C13&gt;1,1.25,1))))*IF((LEN(B13)&gt;5),1,0)*IF(C13&lt;100,1,0)</f>
        <v>0</v>
      </c>
      <c r="E13" s="9"/>
      <c r="F13" s="2">
        <f>IF(E13=$K$9,150,IF(E13=$K$10,75,IF(E13=$K$11,45,0)))</f>
        <v>0</v>
      </c>
      <c r="G13" s="37"/>
      <c r="H13" s="2">
        <f>IF(G13&gt;0,IF(G13&gt;1,(1+(G13/4)^4)^(-1/3),1),0)</f>
        <v>0</v>
      </c>
      <c r="I13" s="3">
        <f>IF((LEN(B13)&gt;0)*(G13&gt;0),F13*H13*D13,0)</f>
        <v>0</v>
      </c>
      <c r="J13" s="200"/>
    </row>
    <row r="14" spans="1:17" ht="18" customHeight="1" x14ac:dyDescent="0.25">
      <c r="A14" s="216" t="s">
        <v>82</v>
      </c>
      <c r="B14" s="217"/>
      <c r="C14" s="217"/>
      <c r="D14" s="217"/>
      <c r="E14" s="217"/>
      <c r="F14" s="217"/>
      <c r="G14" s="217"/>
      <c r="H14" s="217"/>
      <c r="I14" s="58">
        <v>1.23</v>
      </c>
      <c r="J14" s="200"/>
    </row>
    <row r="15" spans="1:17" ht="31.5" customHeight="1" x14ac:dyDescent="0.25">
      <c r="A15" s="196" t="s">
        <v>62</v>
      </c>
      <c r="B15" s="197"/>
      <c r="C15" s="197"/>
      <c r="D15" s="197"/>
      <c r="E15" s="197"/>
      <c r="F15" s="197"/>
      <c r="G15" s="197"/>
      <c r="H15" s="197"/>
      <c r="I15" s="198"/>
      <c r="J15" s="170"/>
    </row>
    <row r="16" spans="1:17" ht="39.75" customHeight="1" x14ac:dyDescent="0.25">
      <c r="A16" s="16" t="s">
        <v>0</v>
      </c>
      <c r="B16" s="209" t="s">
        <v>78</v>
      </c>
      <c r="C16" s="210"/>
      <c r="D16" s="210"/>
      <c r="E16" s="210"/>
      <c r="F16" s="210"/>
      <c r="G16" s="36" t="s">
        <v>3</v>
      </c>
      <c r="H16" s="17" t="s">
        <v>1</v>
      </c>
      <c r="I16" s="18" t="s">
        <v>4</v>
      </c>
      <c r="J16" s="170"/>
    </row>
    <row r="17" spans="1:12" ht="15.75" x14ac:dyDescent="0.25">
      <c r="A17" s="15">
        <v>1</v>
      </c>
      <c r="B17" s="211"/>
      <c r="C17" s="211"/>
      <c r="D17" s="211"/>
      <c r="E17" s="211"/>
      <c r="F17" s="211"/>
      <c r="G17" s="37"/>
      <c r="H17" s="2">
        <f>IF(G17&gt;0,IF(G17&gt;1,(1+(G17/4)^4)^(-1/3),1),0)</f>
        <v>0</v>
      </c>
      <c r="I17" s="4">
        <f>IF((LEN(B17)&gt;0)*(G17&gt;0),150*H17,0)</f>
        <v>0</v>
      </c>
      <c r="J17" s="170"/>
    </row>
    <row r="18" spans="1:12" ht="15.75" x14ac:dyDescent="0.25">
      <c r="A18" s="15">
        <v>2</v>
      </c>
      <c r="B18" s="212"/>
      <c r="C18" s="212"/>
      <c r="D18" s="212"/>
      <c r="E18" s="212"/>
      <c r="F18" s="212"/>
      <c r="G18" s="37"/>
      <c r="H18" s="2">
        <f>IF(G18&gt;0,IF(G18&gt;1,(1+(G18/4)^4)^(-1/3),1),0)</f>
        <v>0</v>
      </c>
      <c r="I18" s="4">
        <f>IF((LEN(B18)&gt;0)*(G18&gt;0),150*H18,0)</f>
        <v>0</v>
      </c>
      <c r="J18" s="170"/>
    </row>
    <row r="19" spans="1:12" ht="15.75" x14ac:dyDescent="0.25">
      <c r="A19" s="15">
        <v>3</v>
      </c>
      <c r="B19" s="212"/>
      <c r="C19" s="212"/>
      <c r="D19" s="212"/>
      <c r="E19" s="212"/>
      <c r="F19" s="212"/>
      <c r="G19" s="37"/>
      <c r="H19" s="2">
        <f>IF(G19&gt;0,IF(G19&gt;1,(1+(G19/4)^4)^(-1/3),1),0)</f>
        <v>0</v>
      </c>
      <c r="I19" s="4">
        <f>IF((LEN(B19)&gt;0)*(G19&gt;0),150*H19,0)</f>
        <v>0</v>
      </c>
      <c r="J19" s="170"/>
    </row>
    <row r="20" spans="1:12" ht="15.75" x14ac:dyDescent="0.25">
      <c r="A20" s="15">
        <v>4</v>
      </c>
      <c r="B20" s="221"/>
      <c r="C20" s="222"/>
      <c r="D20" s="222"/>
      <c r="E20" s="222"/>
      <c r="F20" s="223"/>
      <c r="G20" s="37"/>
      <c r="H20" s="2">
        <f>IF(G20&gt;0,IF(G20&gt;1,(1+(G20/4)^4)^(-1/3),1),0)</f>
        <v>0</v>
      </c>
      <c r="I20" s="4">
        <f>IF((LEN(B20)&gt;0)*(G20&gt;0),150*H20,0)</f>
        <v>0</v>
      </c>
      <c r="J20" s="170"/>
    </row>
    <row r="21" spans="1:12" ht="15.75" x14ac:dyDescent="0.25">
      <c r="A21" s="15">
        <v>5</v>
      </c>
      <c r="B21" s="221"/>
      <c r="C21" s="222"/>
      <c r="D21" s="222"/>
      <c r="E21" s="222"/>
      <c r="F21" s="223"/>
      <c r="G21" s="37"/>
      <c r="H21" s="2">
        <f>IF(G21&gt;0,IF(G21&gt;1,(1+(G21/4)^4)^(-1/3),1),0)</f>
        <v>0</v>
      </c>
      <c r="I21" s="4">
        <f>IF((LEN(B21)&gt;0)*(G21&gt;0),150*H21,0)</f>
        <v>0</v>
      </c>
      <c r="J21" s="170"/>
    </row>
    <row r="22" spans="1:12" ht="18" customHeight="1" x14ac:dyDescent="0.25">
      <c r="A22" s="204" t="s">
        <v>40</v>
      </c>
      <c r="B22" s="205"/>
      <c r="C22" s="205"/>
      <c r="D22" s="205"/>
      <c r="E22" s="205"/>
      <c r="F22" s="205"/>
      <c r="G22" s="205"/>
      <c r="H22" s="205"/>
      <c r="I22" s="205"/>
      <c r="J22" s="170"/>
    </row>
    <row r="23" spans="1:12" ht="38.25" customHeight="1" x14ac:dyDescent="0.25">
      <c r="A23" s="13" t="s">
        <v>0</v>
      </c>
      <c r="B23" s="142" t="s">
        <v>41</v>
      </c>
      <c r="C23" s="143"/>
      <c r="D23" s="144"/>
      <c r="E23" s="31" t="s">
        <v>57</v>
      </c>
      <c r="F23" s="31" t="s">
        <v>2</v>
      </c>
      <c r="G23" s="31" t="s">
        <v>3</v>
      </c>
      <c r="H23" s="31" t="s">
        <v>1</v>
      </c>
      <c r="I23" s="18" t="s">
        <v>4</v>
      </c>
      <c r="J23" s="170"/>
    </row>
    <row r="24" spans="1:12" ht="15.75" x14ac:dyDescent="0.25">
      <c r="A24" s="15">
        <v>1</v>
      </c>
      <c r="B24" s="162"/>
      <c r="C24" s="163"/>
      <c r="D24" s="164"/>
      <c r="E24" s="9"/>
      <c r="F24" s="30">
        <f>IF(E24=$K$24,200,IF(E24=$K$25,100,IF(E24=$K$26,40,0)))</f>
        <v>0</v>
      </c>
      <c r="G24" s="32"/>
      <c r="H24" s="2">
        <f>IF(G24&gt;0,IF(G24&gt;1,(1+(G24/4)^4)^(-1/3),1),0)</f>
        <v>0</v>
      </c>
      <c r="I24" s="4">
        <f>IF((LEN(B24)&gt;0)*(G24&gt;0),F24*H24,0)</f>
        <v>0</v>
      </c>
      <c r="J24" s="170"/>
      <c r="K24" s="33" t="s">
        <v>42</v>
      </c>
    </row>
    <row r="25" spans="1:12" ht="15.75" x14ac:dyDescent="0.25">
      <c r="A25" s="15">
        <v>2</v>
      </c>
      <c r="B25" s="162"/>
      <c r="C25" s="163"/>
      <c r="D25" s="164"/>
      <c r="E25" s="9"/>
      <c r="F25" s="30">
        <f>IF(E25=$K$24,200,IF(E25=$K$25,100,IF(E25=$K$26,40,0)))</f>
        <v>0</v>
      </c>
      <c r="G25" s="32"/>
      <c r="H25" s="2">
        <f>IF(G25&gt;0,IF(G25&gt;1,(1+(G25/4)^4)^(-1/3),1),0)</f>
        <v>0</v>
      </c>
      <c r="I25" s="4">
        <f>IF((LEN(B25)&gt;0)*(G25&gt;0),F25*H25,0)</f>
        <v>0</v>
      </c>
      <c r="J25" s="170"/>
      <c r="K25" s="11" t="s">
        <v>43</v>
      </c>
    </row>
    <row r="26" spans="1:12" ht="15.75" x14ac:dyDescent="0.25">
      <c r="A26" s="15">
        <v>3</v>
      </c>
      <c r="B26" s="162"/>
      <c r="C26" s="163"/>
      <c r="D26" s="164"/>
      <c r="E26" s="9"/>
      <c r="F26" s="30">
        <f>IF(E26=$K$24,200,IF(E26=$K$25,100,IF(E26=$K$26,40,0)))</f>
        <v>0</v>
      </c>
      <c r="G26" s="32"/>
      <c r="H26" s="2">
        <f>IF(G26&gt;0,IF(G26&gt;1,(1+(G26/4)^4)^(-1/3),1),0)</f>
        <v>0</v>
      </c>
      <c r="I26" s="4">
        <f>IF((LEN(B26)&gt;0)*(G26&gt;0),F26*H26,0)</f>
        <v>0</v>
      </c>
      <c r="J26" s="170"/>
      <c r="K26" s="11" t="s">
        <v>44</v>
      </c>
    </row>
    <row r="27" spans="1:12" ht="15.75" x14ac:dyDescent="0.25">
      <c r="A27" s="15">
        <v>4</v>
      </c>
      <c r="B27" s="162"/>
      <c r="C27" s="163"/>
      <c r="D27" s="164"/>
      <c r="E27" s="9"/>
      <c r="F27" s="30">
        <f>IF(E27=$K$24,200,IF(E27=$K$25,100,IF(E27=$K$26,40,0)))</f>
        <v>0</v>
      </c>
      <c r="G27" s="32"/>
      <c r="H27" s="2">
        <f>IF(G27&gt;0,IF(G27&gt;1,(1+(G27/4)^4)^(-1/3),1),0)</f>
        <v>0</v>
      </c>
      <c r="I27" s="4">
        <f>IF((LEN(B27)&gt;0)*(G27&gt;0),F27*H27,0)</f>
        <v>0</v>
      </c>
      <c r="J27" s="170"/>
    </row>
    <row r="28" spans="1:12" ht="16.5" thickBot="1" x14ac:dyDescent="0.3">
      <c r="A28" s="42">
        <v>5</v>
      </c>
      <c r="B28" s="159"/>
      <c r="C28" s="160"/>
      <c r="D28" s="161"/>
      <c r="E28" s="43"/>
      <c r="F28" s="44">
        <f>IF(E28=$K$24,200,IF(E28=$K$25,100,IF(E28=$K$26,40,0)))</f>
        <v>0</v>
      </c>
      <c r="G28" s="45"/>
      <c r="H28" s="46">
        <f>IF(G28&gt;0,IF(G28&gt;1,(1+(G28/4)^4)^(-1/3),1),0)</f>
        <v>0</v>
      </c>
      <c r="I28" s="47">
        <f>IF((LEN(B28)&gt;0)*(G28&gt;0),F28*H28,0)</f>
        <v>0</v>
      </c>
      <c r="J28" s="171"/>
    </row>
    <row r="29" spans="1:12" ht="15.75" thickBot="1" x14ac:dyDescent="0.3"/>
    <row r="30" spans="1:12" ht="34.5" customHeight="1" x14ac:dyDescent="0.25">
      <c r="A30" s="201" t="s">
        <v>73</v>
      </c>
      <c r="B30" s="202"/>
      <c r="C30" s="202"/>
      <c r="D30" s="202"/>
      <c r="E30" s="202"/>
      <c r="F30" s="202"/>
      <c r="G30" s="202"/>
      <c r="H30" s="202"/>
      <c r="I30" s="203"/>
      <c r="J30" s="19" t="s">
        <v>13</v>
      </c>
    </row>
    <row r="31" spans="1:12" ht="30" customHeight="1" x14ac:dyDescent="0.25">
      <c r="A31" s="13" t="s">
        <v>0</v>
      </c>
      <c r="B31" s="142" t="s">
        <v>76</v>
      </c>
      <c r="C31" s="143"/>
      <c r="D31" s="143"/>
      <c r="E31" s="143"/>
      <c r="F31" s="144"/>
      <c r="G31" s="207" t="s">
        <v>55</v>
      </c>
      <c r="H31" s="187"/>
      <c r="I31" s="52" t="s">
        <v>70</v>
      </c>
      <c r="J31" s="114">
        <f>SUM(E32:I36)</f>
        <v>0</v>
      </c>
      <c r="L31" s="25"/>
    </row>
    <row r="32" spans="1:12" ht="15.75" x14ac:dyDescent="0.25">
      <c r="A32" s="15">
        <v>1</v>
      </c>
      <c r="B32" s="106"/>
      <c r="C32" s="107"/>
      <c r="D32" s="107"/>
      <c r="E32" s="107"/>
      <c r="F32" s="108"/>
      <c r="G32" s="102"/>
      <c r="H32" s="103"/>
      <c r="I32" s="30">
        <f>IF(LEN(B32)&gt;5,1,0)*IF(G32=$K$32,50,IF(G32=$K$33,20,0))</f>
        <v>0</v>
      </c>
      <c r="J32" s="115"/>
      <c r="K32" s="11" t="s">
        <v>71</v>
      </c>
      <c r="L32" s="26"/>
    </row>
    <row r="33" spans="1:12" ht="15.75" x14ac:dyDescent="0.25">
      <c r="A33" s="15">
        <v>2</v>
      </c>
      <c r="B33" s="106"/>
      <c r="C33" s="107"/>
      <c r="D33" s="107"/>
      <c r="E33" s="107"/>
      <c r="F33" s="108"/>
      <c r="G33" s="102"/>
      <c r="H33" s="103"/>
      <c r="I33" s="30">
        <f>IF(LEN(B33)&gt;5,1,0)*IF(G33=$K$32,50,IF(G33=$K$33,20,0))</f>
        <v>0</v>
      </c>
      <c r="J33" s="115"/>
      <c r="K33" s="11" t="s">
        <v>72</v>
      </c>
      <c r="L33" s="5"/>
    </row>
    <row r="34" spans="1:12" ht="15.75" x14ac:dyDescent="0.25">
      <c r="A34" s="15">
        <v>3</v>
      </c>
      <c r="B34" s="106"/>
      <c r="C34" s="107"/>
      <c r="D34" s="107"/>
      <c r="E34" s="107"/>
      <c r="F34" s="108"/>
      <c r="G34" s="102"/>
      <c r="H34" s="103"/>
      <c r="I34" s="30">
        <f>IF(LEN(B34)&gt;5,1,0)*IF(G34=$K$32,50,IF(G34=$K$33,20,0))</f>
        <v>0</v>
      </c>
      <c r="J34" s="115"/>
      <c r="L34" s="10"/>
    </row>
    <row r="35" spans="1:12" ht="15.75" x14ac:dyDescent="0.25">
      <c r="A35" s="15">
        <v>4</v>
      </c>
      <c r="B35" s="106"/>
      <c r="C35" s="107"/>
      <c r="D35" s="107"/>
      <c r="E35" s="107"/>
      <c r="F35" s="108"/>
      <c r="G35" s="102"/>
      <c r="H35" s="103"/>
      <c r="I35" s="30">
        <f>IF(LEN(B35)&gt;5,1,0)*IF(G35=$K$32,50,IF(G35=$K$33,20,0))</f>
        <v>0</v>
      </c>
      <c r="J35" s="115"/>
      <c r="L35" s="10"/>
    </row>
    <row r="36" spans="1:12" ht="16.5" thickBot="1" x14ac:dyDescent="0.3">
      <c r="A36" s="42">
        <v>5</v>
      </c>
      <c r="B36" s="206"/>
      <c r="C36" s="206"/>
      <c r="D36" s="206"/>
      <c r="E36" s="206"/>
      <c r="F36" s="206"/>
      <c r="G36" s="104"/>
      <c r="H36" s="105"/>
      <c r="I36" s="44">
        <f>IF(LEN(B36)&gt;5,1,0)*IF(G36=$K$32,50,IF(G36=$K$33,20,0))</f>
        <v>0</v>
      </c>
      <c r="J36" s="116"/>
      <c r="L36" s="5"/>
    </row>
    <row r="37" spans="1:12" ht="16.5" thickBot="1" x14ac:dyDescent="0.3">
      <c r="L37" s="5"/>
    </row>
    <row r="38" spans="1:12" ht="30" x14ac:dyDescent="0.25">
      <c r="A38" s="201" t="s">
        <v>66</v>
      </c>
      <c r="B38" s="224"/>
      <c r="C38" s="224"/>
      <c r="D38" s="224"/>
      <c r="E38" s="224"/>
      <c r="F38" s="224"/>
      <c r="G38" s="224"/>
      <c r="H38" s="224"/>
      <c r="I38" s="225"/>
      <c r="J38" s="19" t="s">
        <v>13</v>
      </c>
      <c r="L38" s="25"/>
    </row>
    <row r="39" spans="1:12" ht="45" x14ac:dyDescent="0.25">
      <c r="A39" s="13" t="s">
        <v>0</v>
      </c>
      <c r="B39" s="142" t="s">
        <v>75</v>
      </c>
      <c r="C39" s="143"/>
      <c r="D39" s="144"/>
      <c r="E39" s="38" t="s">
        <v>56</v>
      </c>
      <c r="F39" s="39" t="s">
        <v>2</v>
      </c>
      <c r="G39" s="39" t="s">
        <v>60</v>
      </c>
      <c r="H39" s="39" t="s">
        <v>1</v>
      </c>
      <c r="I39" s="38" t="s">
        <v>4</v>
      </c>
      <c r="J39" s="193">
        <f>SUM(I40:I45)</f>
        <v>0</v>
      </c>
      <c r="L39" s="26"/>
    </row>
    <row r="40" spans="1:12" ht="15.75" x14ac:dyDescent="0.25">
      <c r="A40" s="15">
        <v>1</v>
      </c>
      <c r="B40" s="162"/>
      <c r="C40" s="163"/>
      <c r="D40" s="164"/>
      <c r="E40" s="9"/>
      <c r="F40" s="2">
        <f t="shared" ref="F40:F45" si="0">IF(E40=$K$40,100,IF(E40=$K$41,90,IF(E40=$K$42,30,0)))</f>
        <v>0</v>
      </c>
      <c r="G40" s="27"/>
      <c r="H40" s="2">
        <f t="shared" ref="H40:H45" si="1">IF(G40=$L$40,0.5,IF(G40=$L$41,1,IF(G40=$L$42,1.5,0)))</f>
        <v>0</v>
      </c>
      <c r="I40" s="3">
        <f t="shared" ref="I40:I45" si="2">IF(LEN(B40)&gt;0,F40*H40,0)</f>
        <v>0</v>
      </c>
      <c r="J40" s="194"/>
      <c r="K40" s="11" t="s">
        <v>38</v>
      </c>
      <c r="L40" s="5" t="s">
        <v>46</v>
      </c>
    </row>
    <row r="41" spans="1:12" ht="15.75" x14ac:dyDescent="0.25">
      <c r="A41" s="15">
        <v>2</v>
      </c>
      <c r="B41" s="162"/>
      <c r="C41" s="163"/>
      <c r="D41" s="164"/>
      <c r="E41" s="9"/>
      <c r="F41" s="2">
        <f t="shared" si="0"/>
        <v>0</v>
      </c>
      <c r="G41" s="27"/>
      <c r="H41" s="2">
        <f t="shared" si="1"/>
        <v>0</v>
      </c>
      <c r="I41" s="3">
        <f t="shared" si="2"/>
        <v>0</v>
      </c>
      <c r="J41" s="194"/>
      <c r="K41" s="11" t="s">
        <v>45</v>
      </c>
      <c r="L41" s="10" t="s">
        <v>47</v>
      </c>
    </row>
    <row r="42" spans="1:12" ht="15.75" x14ac:dyDescent="0.25">
      <c r="A42" s="15">
        <v>3</v>
      </c>
      <c r="B42" s="162"/>
      <c r="C42" s="163"/>
      <c r="D42" s="164"/>
      <c r="E42" s="9"/>
      <c r="F42" s="2">
        <f t="shared" si="0"/>
        <v>0</v>
      </c>
      <c r="G42" s="27"/>
      <c r="H42" s="2">
        <f t="shared" si="1"/>
        <v>0</v>
      </c>
      <c r="I42" s="3">
        <f t="shared" si="2"/>
        <v>0</v>
      </c>
      <c r="J42" s="194"/>
      <c r="K42" s="11" t="s">
        <v>37</v>
      </c>
      <c r="L42" s="10" t="s">
        <v>48</v>
      </c>
    </row>
    <row r="43" spans="1:12" ht="15.75" x14ac:dyDescent="0.25">
      <c r="A43" s="15">
        <v>4</v>
      </c>
      <c r="B43" s="162"/>
      <c r="C43" s="163"/>
      <c r="D43" s="164"/>
      <c r="E43" s="9"/>
      <c r="F43" s="2">
        <f t="shared" si="0"/>
        <v>0</v>
      </c>
      <c r="G43" s="27"/>
      <c r="H43" s="2">
        <f t="shared" si="1"/>
        <v>0</v>
      </c>
      <c r="I43" s="3">
        <f t="shared" si="2"/>
        <v>0</v>
      </c>
      <c r="J43" s="194"/>
      <c r="L43" s="5"/>
    </row>
    <row r="44" spans="1:12" ht="15.75" x14ac:dyDescent="0.25">
      <c r="A44" s="15">
        <v>5</v>
      </c>
      <c r="B44" s="162"/>
      <c r="C44" s="163"/>
      <c r="D44" s="164"/>
      <c r="E44" s="9"/>
      <c r="F44" s="2">
        <f t="shared" si="0"/>
        <v>0</v>
      </c>
      <c r="G44" s="27"/>
      <c r="H44" s="2">
        <f t="shared" si="1"/>
        <v>0</v>
      </c>
      <c r="I44" s="3">
        <f t="shared" si="2"/>
        <v>0</v>
      </c>
      <c r="J44" s="194"/>
      <c r="L44" s="5"/>
    </row>
    <row r="45" spans="1:12" ht="16.5" thickBot="1" x14ac:dyDescent="0.3">
      <c r="A45" s="42">
        <v>6</v>
      </c>
      <c r="B45" s="159"/>
      <c r="C45" s="160"/>
      <c r="D45" s="161"/>
      <c r="E45" s="43"/>
      <c r="F45" s="46">
        <f t="shared" si="0"/>
        <v>0</v>
      </c>
      <c r="G45" s="49"/>
      <c r="H45" s="46">
        <f t="shared" si="1"/>
        <v>0</v>
      </c>
      <c r="I45" s="50">
        <f t="shared" si="2"/>
        <v>0</v>
      </c>
      <c r="J45" s="195"/>
      <c r="L45" s="5"/>
    </row>
    <row r="46" spans="1:12" ht="15.75" thickBot="1" x14ac:dyDescent="0.3"/>
    <row r="47" spans="1:12" ht="30" x14ac:dyDescent="0.25">
      <c r="A47" s="145" t="s">
        <v>54</v>
      </c>
      <c r="B47" s="146"/>
      <c r="C47" s="146"/>
      <c r="D47" s="146"/>
      <c r="E47" s="146"/>
      <c r="F47" s="146"/>
      <c r="G47" s="146"/>
      <c r="H47" s="146"/>
      <c r="I47" s="147"/>
      <c r="J47" s="19" t="s">
        <v>13</v>
      </c>
    </row>
    <row r="48" spans="1:12" x14ac:dyDescent="0.25">
      <c r="A48" s="13" t="s">
        <v>0</v>
      </c>
      <c r="B48" s="142" t="s">
        <v>5</v>
      </c>
      <c r="C48" s="143"/>
      <c r="D48" s="144"/>
      <c r="E48" s="155" t="s">
        <v>7</v>
      </c>
      <c r="F48" s="175"/>
      <c r="G48" s="155" t="s">
        <v>4</v>
      </c>
      <c r="H48" s="156"/>
      <c r="I48" s="156"/>
      <c r="J48" s="114">
        <f>SUM(G49:I55)</f>
        <v>0</v>
      </c>
    </row>
    <row r="49" spans="1:12" ht="15.75" x14ac:dyDescent="0.25">
      <c r="A49" s="15">
        <v>1</v>
      </c>
      <c r="B49" s="106"/>
      <c r="C49" s="107"/>
      <c r="D49" s="108"/>
      <c r="E49" s="157"/>
      <c r="F49" s="186"/>
      <c r="G49" s="176">
        <f t="shared" ref="G49:G55" si="3">IF(LEN(B49)&gt;0,IF(E49=$K$49,90,IF(E49=$K$50,60,IF(E49=$K$51,30,IF(E49=$K$52,15,0)))),0)</f>
        <v>0</v>
      </c>
      <c r="H49" s="177"/>
      <c r="I49" s="177"/>
      <c r="J49" s="115"/>
      <c r="K49" s="11" t="s">
        <v>23</v>
      </c>
    </row>
    <row r="50" spans="1:12" ht="15.75" x14ac:dyDescent="0.25">
      <c r="A50" s="15">
        <v>2</v>
      </c>
      <c r="B50" s="106"/>
      <c r="C50" s="107"/>
      <c r="D50" s="108"/>
      <c r="E50" s="157"/>
      <c r="F50" s="186"/>
      <c r="G50" s="176">
        <f t="shared" si="3"/>
        <v>0</v>
      </c>
      <c r="H50" s="177"/>
      <c r="I50" s="177"/>
      <c r="J50" s="115"/>
      <c r="K50" s="11" t="s">
        <v>24</v>
      </c>
    </row>
    <row r="51" spans="1:12" ht="15.75" x14ac:dyDescent="0.25">
      <c r="A51" s="15">
        <v>3</v>
      </c>
      <c r="B51" s="106"/>
      <c r="C51" s="107"/>
      <c r="D51" s="108"/>
      <c r="E51" s="157"/>
      <c r="F51" s="186"/>
      <c r="G51" s="176">
        <f t="shared" si="3"/>
        <v>0</v>
      </c>
      <c r="H51" s="177"/>
      <c r="I51" s="177"/>
      <c r="J51" s="115"/>
      <c r="K51" s="11" t="s">
        <v>25</v>
      </c>
    </row>
    <row r="52" spans="1:12" ht="15.75" x14ac:dyDescent="0.25">
      <c r="A52" s="15">
        <v>4</v>
      </c>
      <c r="B52" s="106"/>
      <c r="C52" s="107"/>
      <c r="D52" s="108"/>
      <c r="E52" s="157"/>
      <c r="F52" s="186"/>
      <c r="G52" s="176">
        <f t="shared" si="3"/>
        <v>0</v>
      </c>
      <c r="H52" s="177"/>
      <c r="I52" s="177"/>
      <c r="J52" s="115"/>
      <c r="K52" s="11" t="s">
        <v>26</v>
      </c>
    </row>
    <row r="53" spans="1:12" ht="15.75" x14ac:dyDescent="0.25">
      <c r="A53" s="15">
        <v>5</v>
      </c>
      <c r="B53" s="106"/>
      <c r="C53" s="107"/>
      <c r="D53" s="108"/>
      <c r="E53" s="157"/>
      <c r="F53" s="186"/>
      <c r="G53" s="176">
        <f t="shared" si="3"/>
        <v>0</v>
      </c>
      <c r="H53" s="177"/>
      <c r="I53" s="177"/>
      <c r="J53" s="115"/>
    </row>
    <row r="54" spans="1:12" ht="15.75" x14ac:dyDescent="0.25">
      <c r="A54" s="15">
        <v>6</v>
      </c>
      <c r="B54" s="106"/>
      <c r="C54" s="107"/>
      <c r="D54" s="108"/>
      <c r="E54" s="157"/>
      <c r="F54" s="186"/>
      <c r="G54" s="176">
        <f t="shared" si="3"/>
        <v>0</v>
      </c>
      <c r="H54" s="177"/>
      <c r="I54" s="177"/>
      <c r="J54" s="115"/>
    </row>
    <row r="55" spans="1:12" ht="16.5" thickBot="1" x14ac:dyDescent="0.3">
      <c r="A55" s="42">
        <v>7</v>
      </c>
      <c r="B55" s="139"/>
      <c r="C55" s="140"/>
      <c r="D55" s="141"/>
      <c r="E55" s="191"/>
      <c r="F55" s="192"/>
      <c r="G55" s="178">
        <f t="shared" si="3"/>
        <v>0</v>
      </c>
      <c r="H55" s="179"/>
      <c r="I55" s="179"/>
      <c r="J55" s="116"/>
    </row>
    <row r="56" spans="1:12" ht="15.75" thickBot="1" x14ac:dyDescent="0.3"/>
    <row r="57" spans="1:12" ht="30" x14ac:dyDescent="0.25">
      <c r="A57" s="145" t="s">
        <v>53</v>
      </c>
      <c r="B57" s="146"/>
      <c r="C57" s="146"/>
      <c r="D57" s="146"/>
      <c r="E57" s="146"/>
      <c r="F57" s="146"/>
      <c r="G57" s="146"/>
      <c r="H57" s="146"/>
      <c r="I57" s="147"/>
      <c r="J57" s="19" t="s">
        <v>13</v>
      </c>
    </row>
    <row r="58" spans="1:12" x14ac:dyDescent="0.25">
      <c r="A58" s="13" t="s">
        <v>0</v>
      </c>
      <c r="B58" s="142" t="s">
        <v>74</v>
      </c>
      <c r="C58" s="143"/>
      <c r="D58" s="144"/>
      <c r="E58" s="35" t="s">
        <v>55</v>
      </c>
      <c r="F58" s="155" t="s">
        <v>8</v>
      </c>
      <c r="G58" s="187"/>
      <c r="H58" s="188" t="s">
        <v>4</v>
      </c>
      <c r="I58" s="175"/>
      <c r="J58" s="114">
        <f>SUM(H59:I66)</f>
        <v>0</v>
      </c>
    </row>
    <row r="59" spans="1:12" ht="15.75" x14ac:dyDescent="0.25">
      <c r="A59" s="15">
        <v>1</v>
      </c>
      <c r="B59" s="106"/>
      <c r="C59" s="107"/>
      <c r="D59" s="108"/>
      <c r="E59" s="9"/>
      <c r="F59" s="180"/>
      <c r="G59" s="181"/>
      <c r="H59" s="184">
        <f>IF(LEN(B59)&gt;5,1,0)*IF(E59=$K$59,150,IF(E59=$K$60,90,IF(E59=$K$61,50,IF(E59=$K$62,30,20))))*IF(F59=$L$59,1,0.5)</f>
        <v>0</v>
      </c>
      <c r="I59" s="185"/>
      <c r="J59" s="115"/>
      <c r="K59" s="11" t="s">
        <v>27</v>
      </c>
      <c r="L59" s="11" t="s">
        <v>30</v>
      </c>
    </row>
    <row r="60" spans="1:12" ht="15.75" x14ac:dyDescent="0.25">
      <c r="A60" s="15">
        <v>2</v>
      </c>
      <c r="B60" s="106"/>
      <c r="C60" s="107"/>
      <c r="D60" s="108"/>
      <c r="E60" s="9"/>
      <c r="F60" s="180"/>
      <c r="G60" s="181"/>
      <c r="H60" s="184">
        <f t="shared" ref="H60:H66" si="4">IF(LEN(B60)&gt;5,1,0)*IF(E60=$K$59,150,IF(E60=$K$60,90,IF(E60=$K$61,50,IF(E60=$K$62,30,20))))*IF(F60=$L$59,1,0.5)</f>
        <v>0</v>
      </c>
      <c r="I60" s="185"/>
      <c r="J60" s="115"/>
      <c r="K60" s="11" t="s">
        <v>28</v>
      </c>
      <c r="L60" s="11" t="s">
        <v>31</v>
      </c>
    </row>
    <row r="61" spans="1:12" ht="15.75" x14ac:dyDescent="0.25">
      <c r="A61" s="15">
        <v>3</v>
      </c>
      <c r="B61" s="106"/>
      <c r="C61" s="107"/>
      <c r="D61" s="108"/>
      <c r="E61" s="9"/>
      <c r="F61" s="180"/>
      <c r="G61" s="181"/>
      <c r="H61" s="184">
        <f t="shared" si="4"/>
        <v>0</v>
      </c>
      <c r="I61" s="185"/>
      <c r="J61" s="115"/>
      <c r="K61" s="11" t="s">
        <v>24</v>
      </c>
    </row>
    <row r="62" spans="1:12" ht="15.75" x14ac:dyDescent="0.25">
      <c r="A62" s="15">
        <v>4</v>
      </c>
      <c r="B62" s="106"/>
      <c r="C62" s="107"/>
      <c r="D62" s="108"/>
      <c r="E62" s="9"/>
      <c r="F62" s="180"/>
      <c r="G62" s="181"/>
      <c r="H62" s="184">
        <f t="shared" si="4"/>
        <v>0</v>
      </c>
      <c r="I62" s="185"/>
      <c r="J62" s="115"/>
      <c r="K62" s="11" t="s">
        <v>29</v>
      </c>
    </row>
    <row r="63" spans="1:12" ht="15.75" x14ac:dyDescent="0.25">
      <c r="A63" s="15">
        <v>5</v>
      </c>
      <c r="B63" s="106"/>
      <c r="C63" s="107"/>
      <c r="D63" s="108"/>
      <c r="E63" s="9"/>
      <c r="F63" s="180"/>
      <c r="G63" s="181"/>
      <c r="H63" s="184">
        <f t="shared" si="4"/>
        <v>0</v>
      </c>
      <c r="I63" s="185"/>
      <c r="J63" s="115"/>
      <c r="K63" s="11" t="s">
        <v>26</v>
      </c>
    </row>
    <row r="64" spans="1:12" ht="15.75" x14ac:dyDescent="0.25">
      <c r="A64" s="15">
        <v>6</v>
      </c>
      <c r="B64" s="106"/>
      <c r="C64" s="107"/>
      <c r="D64" s="108"/>
      <c r="E64" s="9"/>
      <c r="F64" s="180"/>
      <c r="G64" s="181"/>
      <c r="H64" s="184">
        <f t="shared" si="4"/>
        <v>0</v>
      </c>
      <c r="I64" s="185"/>
      <c r="J64" s="115"/>
    </row>
    <row r="65" spans="1:11" ht="15.75" x14ac:dyDescent="0.25">
      <c r="A65" s="15">
        <v>7</v>
      </c>
      <c r="B65" s="106"/>
      <c r="C65" s="107"/>
      <c r="D65" s="108"/>
      <c r="E65" s="9"/>
      <c r="F65" s="180"/>
      <c r="G65" s="181"/>
      <c r="H65" s="184">
        <f t="shared" si="4"/>
        <v>0</v>
      </c>
      <c r="I65" s="185"/>
      <c r="J65" s="115"/>
    </row>
    <row r="66" spans="1:11" ht="16.5" thickBot="1" x14ac:dyDescent="0.3">
      <c r="A66" s="42">
        <v>8</v>
      </c>
      <c r="B66" s="139"/>
      <c r="C66" s="140"/>
      <c r="D66" s="141"/>
      <c r="E66" s="43"/>
      <c r="F66" s="182"/>
      <c r="G66" s="183"/>
      <c r="H66" s="189">
        <f t="shared" si="4"/>
        <v>0</v>
      </c>
      <c r="I66" s="190"/>
      <c r="J66" s="116"/>
    </row>
    <row r="67" spans="1:11" ht="15.75" thickBot="1" x14ac:dyDescent="0.3">
      <c r="A67" s="29"/>
    </row>
    <row r="68" spans="1:11" ht="30" customHeight="1" x14ac:dyDescent="0.25">
      <c r="A68" s="145" t="s">
        <v>49</v>
      </c>
      <c r="B68" s="151"/>
      <c r="C68" s="151"/>
      <c r="D68" s="151"/>
      <c r="E68" s="151"/>
      <c r="F68" s="151"/>
      <c r="G68" s="151"/>
      <c r="H68" s="151"/>
      <c r="I68" s="152"/>
      <c r="J68" s="19" t="s">
        <v>13</v>
      </c>
    </row>
    <row r="69" spans="1:11" ht="39.950000000000003" customHeight="1" x14ac:dyDescent="0.25">
      <c r="A69" s="13" t="s">
        <v>0</v>
      </c>
      <c r="B69" s="142" t="s">
        <v>65</v>
      </c>
      <c r="C69" s="143"/>
      <c r="D69" s="144"/>
      <c r="E69" s="155" t="s">
        <v>7</v>
      </c>
      <c r="F69" s="175"/>
      <c r="G69" s="155" t="s">
        <v>4</v>
      </c>
      <c r="H69" s="156"/>
      <c r="I69" s="156"/>
      <c r="J69" s="114">
        <f>SUM(G70:I82)</f>
        <v>0</v>
      </c>
    </row>
    <row r="70" spans="1:11" ht="15.75" x14ac:dyDescent="0.25">
      <c r="A70" s="15">
        <v>1</v>
      </c>
      <c r="B70" s="106"/>
      <c r="C70" s="107"/>
      <c r="D70" s="108"/>
      <c r="E70" s="157"/>
      <c r="F70" s="158"/>
      <c r="G70" s="153">
        <f t="shared" ref="G70:G77" si="5">IF(LEN(B70)&gt;0,IF(E70=$K$70,30,IF(E70=$K$71,15,IF(E70=$K$72,10,0))),0)</f>
        <v>0</v>
      </c>
      <c r="H70" s="154"/>
      <c r="I70" s="154"/>
      <c r="J70" s="115"/>
      <c r="K70" s="11" t="s">
        <v>20</v>
      </c>
    </row>
    <row r="71" spans="1:11" ht="15.75" x14ac:dyDescent="0.25">
      <c r="A71" s="15">
        <v>2</v>
      </c>
      <c r="B71" s="106"/>
      <c r="C71" s="107"/>
      <c r="D71" s="108"/>
      <c r="E71" s="157"/>
      <c r="F71" s="158"/>
      <c r="G71" s="153">
        <f t="shared" si="5"/>
        <v>0</v>
      </c>
      <c r="H71" s="154"/>
      <c r="I71" s="154"/>
      <c r="J71" s="115"/>
      <c r="K71" s="11" t="s">
        <v>21</v>
      </c>
    </row>
    <row r="72" spans="1:11" ht="15.75" x14ac:dyDescent="0.25">
      <c r="A72" s="15">
        <v>3</v>
      </c>
      <c r="B72" s="106"/>
      <c r="C72" s="107"/>
      <c r="D72" s="108"/>
      <c r="E72" s="157"/>
      <c r="F72" s="158"/>
      <c r="G72" s="153">
        <f t="shared" si="5"/>
        <v>0</v>
      </c>
      <c r="H72" s="154"/>
      <c r="I72" s="154"/>
      <c r="J72" s="115"/>
      <c r="K72" s="11" t="s">
        <v>22</v>
      </c>
    </row>
    <row r="73" spans="1:11" ht="15.75" x14ac:dyDescent="0.25">
      <c r="A73" s="15">
        <v>4</v>
      </c>
      <c r="B73" s="106"/>
      <c r="C73" s="107"/>
      <c r="D73" s="108"/>
      <c r="E73" s="157"/>
      <c r="F73" s="158"/>
      <c r="G73" s="153">
        <f t="shared" si="5"/>
        <v>0</v>
      </c>
      <c r="H73" s="154"/>
      <c r="I73" s="154"/>
      <c r="J73" s="115"/>
    </row>
    <row r="74" spans="1:11" ht="15.75" x14ac:dyDescent="0.25">
      <c r="A74" s="15">
        <v>5</v>
      </c>
      <c r="B74" s="106"/>
      <c r="C74" s="107"/>
      <c r="D74" s="108"/>
      <c r="E74" s="157"/>
      <c r="F74" s="158"/>
      <c r="G74" s="153">
        <f t="shared" si="5"/>
        <v>0</v>
      </c>
      <c r="H74" s="154"/>
      <c r="I74" s="154"/>
      <c r="J74" s="115"/>
    </row>
    <row r="75" spans="1:11" ht="15.75" x14ac:dyDescent="0.25">
      <c r="A75" s="15">
        <v>6</v>
      </c>
      <c r="B75" s="106"/>
      <c r="C75" s="107"/>
      <c r="D75" s="108"/>
      <c r="E75" s="157"/>
      <c r="F75" s="158"/>
      <c r="G75" s="153">
        <f t="shared" si="5"/>
        <v>0</v>
      </c>
      <c r="H75" s="154"/>
      <c r="I75" s="154"/>
      <c r="J75" s="115"/>
    </row>
    <row r="76" spans="1:11" ht="15.75" x14ac:dyDescent="0.25">
      <c r="A76" s="15">
        <v>7</v>
      </c>
      <c r="B76" s="106"/>
      <c r="C76" s="107"/>
      <c r="D76" s="108"/>
      <c r="E76" s="157"/>
      <c r="F76" s="158"/>
      <c r="G76" s="153">
        <f t="shared" si="5"/>
        <v>0</v>
      </c>
      <c r="H76" s="154"/>
      <c r="I76" s="154"/>
      <c r="J76" s="115"/>
    </row>
    <row r="77" spans="1:11" ht="15.75" x14ac:dyDescent="0.25">
      <c r="A77" s="15">
        <v>8</v>
      </c>
      <c r="B77" s="106"/>
      <c r="C77" s="107"/>
      <c r="D77" s="108"/>
      <c r="E77" s="157"/>
      <c r="F77" s="158"/>
      <c r="G77" s="153">
        <f t="shared" si="5"/>
        <v>0</v>
      </c>
      <c r="H77" s="154"/>
      <c r="I77" s="154"/>
      <c r="J77" s="115"/>
    </row>
    <row r="78" spans="1:11" ht="40.5" customHeight="1" x14ac:dyDescent="0.25">
      <c r="A78" s="13" t="s">
        <v>0</v>
      </c>
      <c r="B78" s="165" t="s">
        <v>95</v>
      </c>
      <c r="C78" s="166"/>
      <c r="D78" s="166"/>
      <c r="E78" s="169" t="s">
        <v>67</v>
      </c>
      <c r="F78" s="169"/>
      <c r="G78" s="155" t="s">
        <v>4</v>
      </c>
      <c r="H78" s="156"/>
      <c r="I78" s="156"/>
      <c r="J78" s="170"/>
    </row>
    <row r="79" spans="1:11" ht="15.75" x14ac:dyDescent="0.25">
      <c r="A79" s="15">
        <v>1</v>
      </c>
      <c r="B79" s="106"/>
      <c r="C79" s="107"/>
      <c r="D79" s="108"/>
      <c r="E79" s="173"/>
      <c r="F79" s="174"/>
      <c r="G79" s="153">
        <f>IF(LEN(B79)&gt;0,1,0)*IF(E79=$K$79,50,25)</f>
        <v>0</v>
      </c>
      <c r="H79" s="154"/>
      <c r="I79" s="172"/>
      <c r="J79" s="170"/>
      <c r="K79" s="11" t="s">
        <v>68</v>
      </c>
    </row>
    <row r="80" spans="1:11" ht="15.75" x14ac:dyDescent="0.25">
      <c r="A80" s="15">
        <v>2</v>
      </c>
      <c r="B80" s="106"/>
      <c r="C80" s="107"/>
      <c r="D80" s="108"/>
      <c r="E80" s="173">
        <v>0</v>
      </c>
      <c r="F80" s="174"/>
      <c r="G80" s="153">
        <f>IF(LEN(B80)&gt;0,1,0)*IF(E80=$K$79,50,25)</f>
        <v>0</v>
      </c>
      <c r="H80" s="154"/>
      <c r="I80" s="172"/>
      <c r="J80" s="170"/>
      <c r="K80" s="11" t="s">
        <v>69</v>
      </c>
    </row>
    <row r="81" spans="1:12" ht="15.75" x14ac:dyDescent="0.25">
      <c r="A81" s="15">
        <v>3</v>
      </c>
      <c r="B81" s="106"/>
      <c r="C81" s="107"/>
      <c r="D81" s="108"/>
      <c r="E81" s="173"/>
      <c r="F81" s="174"/>
      <c r="G81" s="153">
        <f>IF(LEN(B81)&gt;0,1,0)*IF(E81=$K$79,50,25)</f>
        <v>0</v>
      </c>
      <c r="H81" s="154"/>
      <c r="I81" s="172"/>
      <c r="J81" s="170"/>
    </row>
    <row r="82" spans="1:12" ht="16.5" thickBot="1" x14ac:dyDescent="0.3">
      <c r="A82" s="42">
        <v>4</v>
      </c>
      <c r="B82" s="139"/>
      <c r="C82" s="140"/>
      <c r="D82" s="141"/>
      <c r="E82" s="167">
        <v>0</v>
      </c>
      <c r="F82" s="168"/>
      <c r="G82" s="148">
        <f>IF(LEN(B82)&gt;0,1,0)*IF(E82=$K$79,50,25)</f>
        <v>0</v>
      </c>
      <c r="H82" s="149"/>
      <c r="I82" s="150"/>
      <c r="J82" s="171"/>
    </row>
    <row r="83" spans="1:12" ht="15.75" thickBot="1" x14ac:dyDescent="0.3"/>
    <row r="84" spans="1:12" ht="30" x14ac:dyDescent="0.25">
      <c r="A84" s="145" t="s">
        <v>34</v>
      </c>
      <c r="B84" s="146"/>
      <c r="C84" s="146"/>
      <c r="D84" s="146"/>
      <c r="E84" s="146"/>
      <c r="F84" s="146"/>
      <c r="G84" s="146"/>
      <c r="H84" s="146"/>
      <c r="I84" s="147"/>
      <c r="J84" s="19" t="s">
        <v>13</v>
      </c>
    </row>
    <row r="85" spans="1:12" ht="30" x14ac:dyDescent="0.25">
      <c r="A85" s="13" t="s">
        <v>0</v>
      </c>
      <c r="B85" s="142" t="s">
        <v>6</v>
      </c>
      <c r="C85" s="143"/>
      <c r="D85" s="144"/>
      <c r="E85" s="35" t="s">
        <v>58</v>
      </c>
      <c r="F85" s="28" t="s">
        <v>2</v>
      </c>
      <c r="G85" s="14" t="s">
        <v>3</v>
      </c>
      <c r="H85" s="28" t="s">
        <v>1</v>
      </c>
      <c r="I85" s="28" t="s">
        <v>4</v>
      </c>
      <c r="J85" s="114">
        <f>SUM(I86:I90)</f>
        <v>0</v>
      </c>
      <c r="K85" s="26"/>
    </row>
    <row r="86" spans="1:12" ht="15.75" x14ac:dyDescent="0.25">
      <c r="A86" s="15">
        <v>1</v>
      </c>
      <c r="B86" s="106"/>
      <c r="C86" s="107"/>
      <c r="D86" s="108"/>
      <c r="E86" s="9"/>
      <c r="F86" s="2">
        <f>IF(E86=$K$86,60,IF(E86=$K$87,20,0))</f>
        <v>0</v>
      </c>
      <c r="G86" s="6"/>
      <c r="H86" s="2">
        <f>IF(G86&gt;0,IF(G86&gt;1,(1+(G86/4)^4)^(-1/3),1),0)</f>
        <v>0</v>
      </c>
      <c r="I86" s="3">
        <f>IF(LEN(B86)&gt;0,F86*H86,0)</f>
        <v>0</v>
      </c>
      <c r="J86" s="115"/>
      <c r="K86" s="11" t="s">
        <v>18</v>
      </c>
    </row>
    <row r="87" spans="1:12" ht="15.75" x14ac:dyDescent="0.25">
      <c r="A87" s="15">
        <v>2</v>
      </c>
      <c r="B87" s="106"/>
      <c r="C87" s="107"/>
      <c r="D87" s="108"/>
      <c r="E87" s="9"/>
      <c r="F87" s="2">
        <f>IF(E87=$K$86,60,IF(E87=$K$87,20,0))</f>
        <v>0</v>
      </c>
      <c r="G87" s="6"/>
      <c r="H87" s="2">
        <f>IF(G87&gt;0,IF(G87&gt;1,(1+(G87/4)^4)^(-1/3),1),0)</f>
        <v>0</v>
      </c>
      <c r="I87" s="3">
        <f>IF(LEN(B87)&gt;0,F87*H87,0)</f>
        <v>0</v>
      </c>
      <c r="J87" s="115"/>
      <c r="K87" s="11" t="s">
        <v>19</v>
      </c>
    </row>
    <row r="88" spans="1:12" ht="15.75" x14ac:dyDescent="0.25">
      <c r="A88" s="15">
        <v>3</v>
      </c>
      <c r="B88" s="106"/>
      <c r="C88" s="107"/>
      <c r="D88" s="108"/>
      <c r="E88" s="9"/>
      <c r="F88" s="2">
        <f>IF(E88=$K$86,60,IF(E88=$K$87,20,0))</f>
        <v>0</v>
      </c>
      <c r="G88" s="6"/>
      <c r="H88" s="2">
        <f>IF(G88&gt;0,IF(G88&gt;1,(1+(G88/4)^4)^(-1/3),1),0)</f>
        <v>0</v>
      </c>
      <c r="I88" s="3">
        <f>IF(LEN(B88)&gt;0,F88*H88,0)</f>
        <v>0</v>
      </c>
      <c r="J88" s="115"/>
    </row>
    <row r="89" spans="1:12" ht="15.75" x14ac:dyDescent="0.25">
      <c r="A89" s="15">
        <v>4</v>
      </c>
      <c r="B89" s="106"/>
      <c r="C89" s="107"/>
      <c r="D89" s="108"/>
      <c r="E89" s="9"/>
      <c r="F89" s="2">
        <f>IF(E89=$K$86,60,IF(E89=$K$87,20,0))</f>
        <v>0</v>
      </c>
      <c r="G89" s="6"/>
      <c r="H89" s="2">
        <f>IF(G89&gt;0,IF(G89&gt;1,(1+(G89/4)^4)^(-1/3),1),0)</f>
        <v>0</v>
      </c>
      <c r="I89" s="3">
        <f>IF(LEN(B89)&gt;0,F89*H89,0)</f>
        <v>0</v>
      </c>
      <c r="J89" s="115"/>
    </row>
    <row r="90" spans="1:12" ht="16.5" thickBot="1" x14ac:dyDescent="0.3">
      <c r="A90" s="15">
        <v>5</v>
      </c>
      <c r="B90" s="106"/>
      <c r="C90" s="107"/>
      <c r="D90" s="108"/>
      <c r="E90" s="9"/>
      <c r="F90" s="2">
        <f>IF(E90=$K$86,60,IF(E90=$K$87,20,0))</f>
        <v>0</v>
      </c>
      <c r="G90" s="6"/>
      <c r="H90" s="2">
        <f>IF(G90&gt;0,IF(G90&gt;1,(1+(G90/4)^4)^(-1/3),1),0)</f>
        <v>0</v>
      </c>
      <c r="I90" s="3">
        <f>IF(LEN(B90)&gt;0,F90*H90,0)</f>
        <v>0</v>
      </c>
      <c r="J90" s="116"/>
    </row>
    <row r="91" spans="1:12" ht="15.75" thickBot="1" x14ac:dyDescent="0.3"/>
    <row r="92" spans="1:12" customFormat="1" ht="30.75" thickBot="1" x14ac:dyDescent="0.3">
      <c r="A92" s="94" t="s">
        <v>92</v>
      </c>
      <c r="B92" s="95"/>
      <c r="C92" s="95"/>
      <c r="D92" s="95"/>
      <c r="E92" s="95"/>
      <c r="F92" s="95"/>
      <c r="G92" s="95"/>
      <c r="H92" s="95"/>
      <c r="I92" s="96"/>
      <c r="J92" s="61" t="s">
        <v>13</v>
      </c>
    </row>
    <row r="93" spans="1:12" customFormat="1" ht="15.75" customHeight="1" x14ac:dyDescent="0.25">
      <c r="A93" s="62" t="s">
        <v>0</v>
      </c>
      <c r="B93" s="79" t="s">
        <v>87</v>
      </c>
      <c r="C93" s="80"/>
      <c r="D93" s="81"/>
      <c r="E93" s="97" t="s">
        <v>88</v>
      </c>
      <c r="F93" s="98"/>
      <c r="G93" s="63" t="s">
        <v>89</v>
      </c>
      <c r="H93" s="99" t="s">
        <v>4</v>
      </c>
      <c r="I93" s="100"/>
      <c r="J93" s="68">
        <f>SUM(H94:H95)</f>
        <v>0</v>
      </c>
      <c r="K93" s="11"/>
      <c r="L93" s="11"/>
    </row>
    <row r="94" spans="1:12" customFormat="1" x14ac:dyDescent="0.25">
      <c r="A94" s="64">
        <v>1</v>
      </c>
      <c r="B94" s="82" t="s">
        <v>90</v>
      </c>
      <c r="C94" s="83"/>
      <c r="D94" s="84"/>
      <c r="E94" s="71"/>
      <c r="F94" s="71"/>
      <c r="G94" s="65">
        <v>5</v>
      </c>
      <c r="H94" s="72">
        <f>IF((LEN(E94)&gt;0),E94*G94,0)</f>
        <v>0</v>
      </c>
      <c r="I94" s="73"/>
      <c r="J94" s="69"/>
      <c r="K94" s="11"/>
      <c r="L94" s="11"/>
    </row>
    <row r="95" spans="1:12" customFormat="1" ht="15.75" thickBot="1" x14ac:dyDescent="0.3">
      <c r="A95" s="66">
        <v>2</v>
      </c>
      <c r="B95" s="91" t="s">
        <v>91</v>
      </c>
      <c r="C95" s="92"/>
      <c r="D95" s="93"/>
      <c r="E95" s="74"/>
      <c r="F95" s="74"/>
      <c r="G95" s="67">
        <v>30</v>
      </c>
      <c r="H95" s="75">
        <f>IF((LEN(E95)&gt;0),E95*G95,0)</f>
        <v>0</v>
      </c>
      <c r="I95" s="76"/>
      <c r="J95" s="70"/>
      <c r="K95" s="11"/>
      <c r="L95" s="11"/>
    </row>
    <row r="96" spans="1:12" ht="15.75" thickBot="1" x14ac:dyDescent="0.3"/>
    <row r="97" spans="1:25" ht="35.25" customHeight="1" x14ac:dyDescent="0.25">
      <c r="A97" s="88" t="s">
        <v>86</v>
      </c>
      <c r="B97" s="89"/>
      <c r="C97" s="89"/>
      <c r="D97" s="89"/>
      <c r="E97" s="89"/>
      <c r="F97" s="89"/>
      <c r="G97" s="89"/>
      <c r="H97" s="89"/>
      <c r="I97" s="90"/>
      <c r="J97" s="19" t="s">
        <v>13</v>
      </c>
    </row>
    <row r="98" spans="1:25" ht="30" x14ac:dyDescent="0.25">
      <c r="A98" s="13" t="s">
        <v>0</v>
      </c>
      <c r="B98" s="126" t="s">
        <v>9</v>
      </c>
      <c r="C98" s="127"/>
      <c r="D98" s="128"/>
      <c r="E98" s="85" t="s">
        <v>10</v>
      </c>
      <c r="F98" s="86"/>
      <c r="G98" s="86"/>
      <c r="H98" s="87"/>
      <c r="I98" s="59" t="s">
        <v>4</v>
      </c>
      <c r="J98" s="114">
        <f>SUM(I99:I103)</f>
        <v>0</v>
      </c>
    </row>
    <row r="99" spans="1:25" ht="15.75" x14ac:dyDescent="0.25">
      <c r="A99" s="20">
        <v>1</v>
      </c>
      <c r="B99" s="109"/>
      <c r="C99" s="110"/>
      <c r="D99" s="111"/>
      <c r="E99" s="117" t="s">
        <v>80</v>
      </c>
      <c r="F99" s="118"/>
      <c r="G99" s="118"/>
      <c r="H99" s="119"/>
      <c r="I99" s="7"/>
      <c r="J99" s="115"/>
    </row>
    <row r="100" spans="1:25" ht="15.75" x14ac:dyDescent="0.25">
      <c r="A100" s="20">
        <v>2</v>
      </c>
      <c r="B100" s="112"/>
      <c r="C100" s="112"/>
      <c r="D100" s="112"/>
      <c r="E100" s="120"/>
      <c r="F100" s="121"/>
      <c r="G100" s="121"/>
      <c r="H100" s="122"/>
      <c r="I100" s="7"/>
      <c r="J100" s="115"/>
    </row>
    <row r="101" spans="1:25" ht="15.75" x14ac:dyDescent="0.25">
      <c r="A101" s="20">
        <v>3</v>
      </c>
      <c r="B101" s="112"/>
      <c r="C101" s="112"/>
      <c r="D101" s="112"/>
      <c r="E101" s="120"/>
      <c r="F101" s="121"/>
      <c r="G101" s="121"/>
      <c r="H101" s="122"/>
      <c r="I101" s="7"/>
      <c r="J101" s="115"/>
    </row>
    <row r="102" spans="1:25" ht="15.75" x14ac:dyDescent="0.25">
      <c r="A102" s="20">
        <v>4</v>
      </c>
      <c r="B102" s="112"/>
      <c r="C102" s="112"/>
      <c r="D102" s="112"/>
      <c r="E102" s="120"/>
      <c r="F102" s="121"/>
      <c r="G102" s="121"/>
      <c r="H102" s="122"/>
      <c r="I102" s="7"/>
      <c r="J102" s="115"/>
    </row>
    <row r="103" spans="1:25" ht="16.5" thickBot="1" x14ac:dyDescent="0.3">
      <c r="A103" s="54">
        <v>5</v>
      </c>
      <c r="B103" s="113"/>
      <c r="C103" s="113"/>
      <c r="D103" s="113"/>
      <c r="E103" s="123"/>
      <c r="F103" s="124"/>
      <c r="G103" s="124"/>
      <c r="H103" s="125"/>
      <c r="I103" s="8"/>
      <c r="J103" s="116"/>
    </row>
    <row r="104" spans="1:25" ht="15.75" thickBot="1" x14ac:dyDescent="0.3"/>
    <row r="105" spans="1:25" ht="18" thickBot="1" x14ac:dyDescent="0.3">
      <c r="A105" s="21"/>
      <c r="B105" s="101" t="s">
        <v>93</v>
      </c>
      <c r="C105" s="101"/>
      <c r="D105" s="101"/>
      <c r="E105" s="101"/>
      <c r="F105" s="101"/>
      <c r="G105" s="101"/>
      <c r="H105" s="101"/>
      <c r="I105" s="101"/>
      <c r="J105" s="60">
        <f>J7+J31+J39+J48+J58+J69+J85+J93+J98</f>
        <v>0</v>
      </c>
    </row>
    <row r="106" spans="1:25" s="53" customFormat="1" ht="156" customHeight="1" x14ac:dyDescent="0.25">
      <c r="A106" s="131" t="s">
        <v>83</v>
      </c>
      <c r="B106" s="132"/>
      <c r="C106" s="132"/>
      <c r="D106" s="132"/>
      <c r="E106" s="132"/>
      <c r="F106" s="132"/>
      <c r="G106" s="132"/>
      <c r="H106" s="132"/>
      <c r="I106" s="132"/>
      <c r="J106" s="132"/>
    </row>
    <row r="107" spans="1:25" s="53" customFormat="1" ht="16.5" customHeight="1" x14ac:dyDescent="0.25">
      <c r="A107" s="133" t="s">
        <v>50</v>
      </c>
      <c r="B107" s="133"/>
      <c r="C107" s="133"/>
      <c r="D107" s="133"/>
      <c r="E107" s="133"/>
      <c r="F107" s="133"/>
      <c r="G107" s="133"/>
      <c r="H107" s="133"/>
      <c r="I107" s="133"/>
      <c r="J107" s="133"/>
    </row>
    <row r="108" spans="1:25" s="53" customFormat="1" ht="16.5" customHeight="1" x14ac:dyDescent="0.25">
      <c r="A108" s="77" t="s">
        <v>97</v>
      </c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25" s="53" customFormat="1" ht="27.75" customHeight="1" x14ac:dyDescent="0.25">
      <c r="A109" s="134" t="s">
        <v>51</v>
      </c>
      <c r="B109" s="134"/>
      <c r="C109" s="134"/>
      <c r="D109" s="134"/>
      <c r="E109" s="134"/>
      <c r="F109" s="134"/>
      <c r="G109" s="134"/>
      <c r="H109" s="134"/>
      <c r="I109" s="134"/>
      <c r="J109" s="134"/>
    </row>
    <row r="110" spans="1:25" s="53" customFormat="1" ht="33.75" customHeight="1" x14ac:dyDescent="0.25">
      <c r="A110" s="134" t="s">
        <v>63</v>
      </c>
      <c r="B110" s="134"/>
      <c r="C110" s="134"/>
      <c r="D110" s="134"/>
      <c r="E110" s="134"/>
      <c r="F110" s="134"/>
      <c r="G110" s="134"/>
      <c r="H110" s="134"/>
      <c r="I110" s="134"/>
      <c r="J110" s="134"/>
    </row>
    <row r="111" spans="1:25" s="53" customFormat="1" ht="33.75" customHeight="1" x14ac:dyDescent="0.25">
      <c r="A111" s="134" t="s">
        <v>96</v>
      </c>
      <c r="B111" s="134"/>
      <c r="C111" s="134"/>
      <c r="D111" s="134"/>
      <c r="E111" s="134"/>
      <c r="F111" s="134"/>
      <c r="G111" s="134"/>
      <c r="H111" s="134"/>
      <c r="I111" s="134"/>
      <c r="J111" s="134"/>
    </row>
    <row r="112" spans="1:25" s="53" customFormat="1" ht="34.5" customHeight="1" x14ac:dyDescent="0.25">
      <c r="A112" s="137" t="s">
        <v>94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P112" s="77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1:10" ht="36.75" customHeight="1" x14ac:dyDescent="0.25">
      <c r="B113" s="48" t="s">
        <v>64</v>
      </c>
      <c r="C113" s="34"/>
      <c r="D113" s="34"/>
      <c r="E113" s="34"/>
      <c r="F113" s="34"/>
      <c r="G113" s="34"/>
      <c r="H113" s="34"/>
      <c r="I113" s="34"/>
      <c r="J113" s="34"/>
    </row>
    <row r="114" spans="1:10" ht="18.75" customHeight="1" x14ac:dyDescent="0.25"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9.5" customHeight="1" x14ac:dyDescent="0.25">
      <c r="B115" s="135" t="s">
        <v>52</v>
      </c>
      <c r="C115" s="135"/>
      <c r="D115" s="135"/>
      <c r="E115" s="136"/>
      <c r="F115" s="136"/>
      <c r="G115" s="136"/>
      <c r="H115" s="136"/>
      <c r="I115" s="136"/>
      <c r="J115" s="136"/>
    </row>
    <row r="116" spans="1:10" ht="19.5" customHeight="1" x14ac:dyDescent="0.25">
      <c r="B116" s="138"/>
      <c r="C116" s="138"/>
      <c r="D116" s="138"/>
      <c r="E116" s="138"/>
      <c r="F116" s="138"/>
      <c r="G116" s="138"/>
      <c r="H116" s="138"/>
      <c r="I116" s="138"/>
      <c r="J116" s="138"/>
    </row>
    <row r="117" spans="1:10" ht="90" customHeight="1" x14ac:dyDescent="0.25">
      <c r="B117" s="129" t="s">
        <v>79</v>
      </c>
      <c r="C117" s="130"/>
      <c r="D117" s="130"/>
      <c r="E117" s="130"/>
      <c r="F117" s="130"/>
      <c r="G117" s="130"/>
      <c r="H117" s="130"/>
      <c r="I117" s="130"/>
      <c r="J117" s="130"/>
    </row>
    <row r="120" spans="1:10" x14ac:dyDescent="0.25">
      <c r="A120" s="22"/>
      <c r="B120" s="11" t="s">
        <v>14</v>
      </c>
    </row>
    <row r="121" spans="1:10" x14ac:dyDescent="0.25">
      <c r="A121" s="23"/>
      <c r="B121" s="11" t="s">
        <v>15</v>
      </c>
    </row>
    <row r="122" spans="1:10" x14ac:dyDescent="0.25">
      <c r="A122" s="24"/>
      <c r="B122" s="11" t="s">
        <v>16</v>
      </c>
    </row>
    <row r="123" spans="1:10" ht="15.75" x14ac:dyDescent="0.25">
      <c r="A123" s="7"/>
      <c r="B123" s="11" t="s">
        <v>17</v>
      </c>
    </row>
  </sheetData>
  <sheetProtection password="DAA7" sheet="1"/>
  <mergeCells count="185">
    <mergeCell ref="A38:I38"/>
    <mergeCell ref="B23:D23"/>
    <mergeCell ref="G31:H31"/>
    <mergeCell ref="B1:J1"/>
    <mergeCell ref="B16:F16"/>
    <mergeCell ref="B17:F17"/>
    <mergeCell ref="B18:F18"/>
    <mergeCell ref="A6:I6"/>
    <mergeCell ref="A2:J2"/>
    <mergeCell ref="A3:J3"/>
    <mergeCell ref="A14:H14"/>
    <mergeCell ref="A4:J4"/>
    <mergeCell ref="A7:I7"/>
    <mergeCell ref="B28:D28"/>
    <mergeCell ref="B19:F19"/>
    <mergeCell ref="B20:F20"/>
    <mergeCell ref="B21:F21"/>
    <mergeCell ref="J39:J45"/>
    <mergeCell ref="A47:I47"/>
    <mergeCell ref="F63:G63"/>
    <mergeCell ref="H63:I63"/>
    <mergeCell ref="F64:G64"/>
    <mergeCell ref="H64:I64"/>
    <mergeCell ref="A57:I57"/>
    <mergeCell ref="A15:I15"/>
    <mergeCell ref="J7:J28"/>
    <mergeCell ref="A30:I30"/>
    <mergeCell ref="A22:I22"/>
    <mergeCell ref="E48:F48"/>
    <mergeCell ref="G48:I48"/>
    <mergeCell ref="G52:I52"/>
    <mergeCell ref="E52:F52"/>
    <mergeCell ref="E53:F53"/>
    <mergeCell ref="B24:D24"/>
    <mergeCell ref="B25:D25"/>
    <mergeCell ref="B26:D26"/>
    <mergeCell ref="B27:D27"/>
    <mergeCell ref="J31:J36"/>
    <mergeCell ref="B33:F33"/>
    <mergeCell ref="B36:F36"/>
    <mergeCell ref="B31:F31"/>
    <mergeCell ref="J48:J55"/>
    <mergeCell ref="E49:F49"/>
    <mergeCell ref="G49:I49"/>
    <mergeCell ref="E50:F50"/>
    <mergeCell ref="G50:I50"/>
    <mergeCell ref="F58:G58"/>
    <mergeCell ref="E51:F51"/>
    <mergeCell ref="H58:I58"/>
    <mergeCell ref="G51:I51"/>
    <mergeCell ref="J58:J66"/>
    <mergeCell ref="F59:G59"/>
    <mergeCell ref="H59:I59"/>
    <mergeCell ref="F60:G60"/>
    <mergeCell ref="H60:I60"/>
    <mergeCell ref="H61:I61"/>
    <mergeCell ref="H66:I66"/>
    <mergeCell ref="E54:F54"/>
    <mergeCell ref="E55:F55"/>
    <mergeCell ref="H65:I65"/>
    <mergeCell ref="F65:G65"/>
    <mergeCell ref="F62:G62"/>
    <mergeCell ref="G53:I53"/>
    <mergeCell ref="G54:I54"/>
    <mergeCell ref="G55:I55"/>
    <mergeCell ref="B69:D69"/>
    <mergeCell ref="B54:D54"/>
    <mergeCell ref="B55:D55"/>
    <mergeCell ref="B53:D53"/>
    <mergeCell ref="F61:G61"/>
    <mergeCell ref="F66:G66"/>
    <mergeCell ref="H62:I62"/>
    <mergeCell ref="B62:D62"/>
    <mergeCell ref="B63:D63"/>
    <mergeCell ref="B64:D64"/>
    <mergeCell ref="J85:J90"/>
    <mergeCell ref="B76:D76"/>
    <mergeCell ref="B77:D77"/>
    <mergeCell ref="B78:D78"/>
    <mergeCell ref="B79:D79"/>
    <mergeCell ref="B80:D80"/>
    <mergeCell ref="E82:F82"/>
    <mergeCell ref="E78:F78"/>
    <mergeCell ref="J69:J82"/>
    <mergeCell ref="G78:I78"/>
    <mergeCell ref="G79:I79"/>
    <mergeCell ref="G80:I80"/>
    <mergeCell ref="G81:I81"/>
    <mergeCell ref="E80:F80"/>
    <mergeCell ref="E81:F81"/>
    <mergeCell ref="E76:F76"/>
    <mergeCell ref="G76:I76"/>
    <mergeCell ref="E79:F79"/>
    <mergeCell ref="E72:F72"/>
    <mergeCell ref="E71:F71"/>
    <mergeCell ref="G71:I71"/>
    <mergeCell ref="E69:F69"/>
    <mergeCell ref="E75:F75"/>
    <mergeCell ref="G75:I75"/>
    <mergeCell ref="B45:D45"/>
    <mergeCell ref="B48:D48"/>
    <mergeCell ref="B49:D49"/>
    <mergeCell ref="B50:D50"/>
    <mergeCell ref="B51:D51"/>
    <mergeCell ref="B52:D52"/>
    <mergeCell ref="B39:D39"/>
    <mergeCell ref="B40:D40"/>
    <mergeCell ref="B41:D41"/>
    <mergeCell ref="B42:D42"/>
    <mergeCell ref="B43:D43"/>
    <mergeCell ref="B44:D44"/>
    <mergeCell ref="B58:D58"/>
    <mergeCell ref="B59:D59"/>
    <mergeCell ref="B60:D60"/>
    <mergeCell ref="B61:D61"/>
    <mergeCell ref="B65:D65"/>
    <mergeCell ref="B66:D66"/>
    <mergeCell ref="B75:D75"/>
    <mergeCell ref="B70:D70"/>
    <mergeCell ref="B71:D71"/>
    <mergeCell ref="B88:D88"/>
    <mergeCell ref="B89:D89"/>
    <mergeCell ref="A84:I84"/>
    <mergeCell ref="G82:I82"/>
    <mergeCell ref="B72:D72"/>
    <mergeCell ref="B73:D73"/>
    <mergeCell ref="B74:D74"/>
    <mergeCell ref="A68:I68"/>
    <mergeCell ref="G70:I70"/>
    <mergeCell ref="G69:I69"/>
    <mergeCell ref="E70:F70"/>
    <mergeCell ref="E73:F73"/>
    <mergeCell ref="G73:I73"/>
    <mergeCell ref="G72:I72"/>
    <mergeCell ref="B81:D81"/>
    <mergeCell ref="E74:F74"/>
    <mergeCell ref="E77:F77"/>
    <mergeCell ref="G77:I77"/>
    <mergeCell ref="G74:I74"/>
    <mergeCell ref="B117:J117"/>
    <mergeCell ref="A106:J106"/>
    <mergeCell ref="A107:J107"/>
    <mergeCell ref="A108:J108"/>
    <mergeCell ref="A109:J109"/>
    <mergeCell ref="A110:J110"/>
    <mergeCell ref="B115:J115"/>
    <mergeCell ref="A112:J112"/>
    <mergeCell ref="B116:J116"/>
    <mergeCell ref="A111:J111"/>
    <mergeCell ref="A92:I92"/>
    <mergeCell ref="E93:F93"/>
    <mergeCell ref="H93:I93"/>
    <mergeCell ref="B105:I105"/>
    <mergeCell ref="G32:H32"/>
    <mergeCell ref="G33:H33"/>
    <mergeCell ref="G34:H34"/>
    <mergeCell ref="G35:H35"/>
    <mergeCell ref="G36:H36"/>
    <mergeCell ref="B32:F32"/>
    <mergeCell ref="B34:F34"/>
    <mergeCell ref="B35:F35"/>
    <mergeCell ref="B90:D90"/>
    <mergeCell ref="B99:D99"/>
    <mergeCell ref="B100:D100"/>
    <mergeCell ref="B101:D101"/>
    <mergeCell ref="B103:D103"/>
    <mergeCell ref="E99:H103"/>
    <mergeCell ref="B102:D102"/>
    <mergeCell ref="B98:D98"/>
    <mergeCell ref="B82:D82"/>
    <mergeCell ref="B85:D85"/>
    <mergeCell ref="B86:D86"/>
    <mergeCell ref="B87:D87"/>
    <mergeCell ref="J93:J95"/>
    <mergeCell ref="E94:F94"/>
    <mergeCell ref="H94:I94"/>
    <mergeCell ref="E95:F95"/>
    <mergeCell ref="H95:I95"/>
    <mergeCell ref="P112:Y112"/>
    <mergeCell ref="B93:D93"/>
    <mergeCell ref="B94:D94"/>
    <mergeCell ref="E98:H98"/>
    <mergeCell ref="A97:I97"/>
    <mergeCell ref="B95:D95"/>
    <mergeCell ref="J98:J103"/>
  </mergeCells>
  <dataValidations count="12">
    <dataValidation showInputMessage="1" showErrorMessage="1" sqref="A123"/>
    <dataValidation type="list" allowBlank="1" showInputMessage="1" showErrorMessage="1" sqref="E86:E90">
      <formula1>$K$86:$K$87</formula1>
    </dataValidation>
    <dataValidation type="list" allowBlank="1" showInputMessage="1" showErrorMessage="1" sqref="E49:E55">
      <formula1>$K$49:$K$52</formula1>
    </dataValidation>
    <dataValidation type="list" allowBlank="1" showInputMessage="1" showErrorMessage="1" sqref="E59:E66">
      <formula1>$K$59:$K$63</formula1>
    </dataValidation>
    <dataValidation type="list" allowBlank="1" showInputMessage="1" showErrorMessage="1" sqref="F59:G66">
      <formula1>$L$59:$L$60</formula1>
    </dataValidation>
    <dataValidation type="list" allowBlank="1" showInputMessage="1" showErrorMessage="1" sqref="E70:F77">
      <formula1>$K$70:$K$72</formula1>
    </dataValidation>
    <dataValidation type="list" allowBlank="1" showInputMessage="1" showErrorMessage="1" sqref="G40:G45">
      <formula1>$L$40:$L$42</formula1>
    </dataValidation>
    <dataValidation type="list" allowBlank="1" showInputMessage="1" showErrorMessage="1" sqref="E24:E28">
      <formula1>$K$24:$K$26</formula1>
    </dataValidation>
    <dataValidation type="list" allowBlank="1" showInputMessage="1" showErrorMessage="1" sqref="E9:E13">
      <formula1>$K$9:$K$11</formula1>
    </dataValidation>
    <dataValidation type="list" allowBlank="1" showInputMessage="1" showErrorMessage="1" sqref="E40:E45">
      <formula1>$K$40:$K$41</formula1>
    </dataValidation>
    <dataValidation type="list" allowBlank="1" showInputMessage="1" showErrorMessage="1" sqref="E79:F82">
      <formula1>$K$79:$K$80</formula1>
    </dataValidation>
    <dataValidation type="list" allowBlank="1" showInputMessage="1" showErrorMessage="1" sqref="G32:H36">
      <formula1>$K$32:$K$33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Борисенко Мария Игоревна</cp:lastModifiedBy>
  <cp:lastPrinted>2016-09-11T10:53:50Z</cp:lastPrinted>
  <dcterms:created xsi:type="dcterms:W3CDTF">2013-07-11T14:25:01Z</dcterms:created>
  <dcterms:modified xsi:type="dcterms:W3CDTF">2018-10-09T10:55:17Z</dcterms:modified>
</cp:coreProperties>
</file>