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isenko_mi\Dropbox\УНТДМ\Неделя науки 2018\Конкурс\"/>
    </mc:Choice>
  </mc:AlternateContent>
  <bookViews>
    <workbookView xWindow="0" yWindow="0" windowWidth="28800" windowHeight="11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Лист1!$A$2:$H$96</definedName>
  </definedNames>
  <calcPr calcId="162913"/>
</workbook>
</file>

<file path=xl/calcChain.xml><?xml version="1.0" encoding="utf-8"?>
<calcChain xmlns="http://schemas.openxmlformats.org/spreadsheetml/2006/main">
  <c r="F79" i="1" l="1"/>
  <c r="F80" i="1"/>
  <c r="F75" i="1"/>
  <c r="F74" i="1"/>
  <c r="F73" i="1"/>
  <c r="F72" i="1"/>
  <c r="F71" i="1"/>
  <c r="F21" i="1"/>
  <c r="F20" i="1"/>
  <c r="F19" i="1"/>
  <c r="F18" i="1"/>
  <c r="G18" i="1" s="1"/>
  <c r="F17" i="1"/>
  <c r="F13" i="1"/>
  <c r="F12" i="1"/>
  <c r="F11" i="1"/>
  <c r="F10" i="1"/>
  <c r="F9" i="1"/>
  <c r="G29" i="1"/>
  <c r="G28" i="1"/>
  <c r="G27" i="1"/>
  <c r="G26" i="1"/>
  <c r="F67" i="1"/>
  <c r="F66" i="1"/>
  <c r="F65" i="1"/>
  <c r="F64" i="1"/>
  <c r="F63" i="1"/>
  <c r="H59" i="1"/>
  <c r="F62" i="1"/>
  <c r="F61" i="1"/>
  <c r="F60" i="1"/>
  <c r="G25" i="1"/>
  <c r="H24" i="1"/>
  <c r="E50" i="1"/>
  <c r="G33" i="1"/>
  <c r="H32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H83" i="1"/>
  <c r="E56" i="1"/>
  <c r="E55" i="1"/>
  <c r="E54" i="1"/>
  <c r="E53" i="1"/>
  <c r="E52" i="1"/>
  <c r="E51" i="1"/>
  <c r="H49" i="1"/>
  <c r="D13" i="1"/>
  <c r="D12" i="1"/>
  <c r="D11" i="1"/>
  <c r="D10" i="1"/>
  <c r="D9" i="1"/>
  <c r="G9" i="1" s="1"/>
  <c r="G17" i="1"/>
  <c r="D75" i="1"/>
  <c r="D74" i="1"/>
  <c r="D73" i="1"/>
  <c r="D72" i="1"/>
  <c r="D71" i="1"/>
  <c r="G71" i="1"/>
  <c r="G19" i="1"/>
  <c r="G13" i="1"/>
  <c r="G12" i="1"/>
  <c r="G11" i="1"/>
  <c r="G10" i="1"/>
  <c r="G75" i="1"/>
  <c r="G74" i="1"/>
  <c r="H70" i="1"/>
  <c r="G73" i="1"/>
  <c r="G72" i="1"/>
  <c r="G21" i="1"/>
  <c r="G20" i="1"/>
  <c r="H78" i="1"/>
  <c r="H7" i="1" l="1"/>
  <c r="H90" i="1" s="1"/>
</calcChain>
</file>

<file path=xl/sharedStrings.xml><?xml version="1.0" encoding="utf-8"?>
<sst xmlns="http://schemas.openxmlformats.org/spreadsheetml/2006/main" count="100" uniqueCount="69">
  <si>
    <t>№</t>
  </si>
  <si>
    <t>к-т 2</t>
  </si>
  <si>
    <t>к-т 1</t>
  </si>
  <si>
    <t>кол-во авторов</t>
  </si>
  <si>
    <t>кол-во баллов</t>
  </si>
  <si>
    <t xml:space="preserve">Название (кратко)  </t>
  </si>
  <si>
    <t>Название (кратко)</t>
  </si>
  <si>
    <t>Указать другие виды результатов научной деятельности</t>
  </si>
  <si>
    <t>РИНЦ</t>
  </si>
  <si>
    <t>ВАК</t>
  </si>
  <si>
    <t>Всего по группе</t>
  </si>
  <si>
    <t>заполнется претендентом</t>
  </si>
  <si>
    <t>выбирается претендентом</t>
  </si>
  <si>
    <t>рассчитывается автоматически</t>
  </si>
  <si>
    <t>заполняется комиссией Совета Конкурса</t>
  </si>
  <si>
    <t>международные</t>
  </si>
  <si>
    <t>всероссийские (федеральные)</t>
  </si>
  <si>
    <t>региональные, отраслевые</t>
  </si>
  <si>
    <t>университетские</t>
  </si>
  <si>
    <t>РАН</t>
  </si>
  <si>
    <t>региональные (в т.ч. СПб)</t>
  </si>
  <si>
    <t>медаль</t>
  </si>
  <si>
    <t>диплом</t>
  </si>
  <si>
    <t>Scopus, WoS</t>
  </si>
  <si>
    <t>ш</t>
  </si>
  <si>
    <t>ФИО</t>
  </si>
  <si>
    <t>статус журнала</t>
  </si>
  <si>
    <t>статус</t>
  </si>
  <si>
    <t>тип</t>
  </si>
  <si>
    <t>вид</t>
  </si>
  <si>
    <t>патент на изобр., на пол. модель</t>
  </si>
  <si>
    <t>патент на прогр. для ЭВМ, БД</t>
  </si>
  <si>
    <r>
      <t>Группа 3. Участие в выполняемой НИОКР в рамках гос. контракта или хоз. договора</t>
    </r>
    <r>
      <rPr>
        <b/>
        <vertAlign val="superscript"/>
        <sz val="12"/>
        <color indexed="8"/>
        <rFont val="Calibri"/>
        <family val="2"/>
        <charset val="204"/>
      </rPr>
      <t>2)</t>
    </r>
    <r>
      <rPr>
        <b/>
        <sz val="12"/>
        <color indexed="8"/>
        <rFont val="Calibri"/>
        <family val="2"/>
        <charset val="204"/>
      </rPr>
      <t xml:space="preserve">
</t>
    </r>
  </si>
  <si>
    <r>
      <rPr>
        <b/>
        <sz val="12"/>
        <color indexed="8"/>
        <rFont val="Calibri"/>
        <family val="2"/>
        <charset val="204"/>
      </rPr>
      <t>Группа 4. Персональные гранты, премии, субсидии по научным проектам</t>
    </r>
    <r>
      <rPr>
        <b/>
        <vertAlign val="superscript"/>
        <sz val="12"/>
        <color indexed="8"/>
        <rFont val="Calibri"/>
        <family val="2"/>
        <charset val="204"/>
      </rPr>
      <t>3)</t>
    </r>
    <r>
      <rPr>
        <b/>
        <u/>
        <sz val="12"/>
        <color indexed="8"/>
        <rFont val="Calibri"/>
        <family val="2"/>
        <charset val="204"/>
      </rPr>
      <t xml:space="preserve">
</t>
    </r>
  </si>
  <si>
    <t>Название (кратко)и номер</t>
  </si>
  <si>
    <t>Кол-во баллов</t>
  </si>
  <si>
    <r>
      <t>зар. плата</t>
    </r>
    <r>
      <rPr>
        <vertAlign val="superscript"/>
        <sz val="11"/>
        <color indexed="8"/>
        <rFont val="Times New Roman"/>
        <family val="1"/>
        <charset val="204"/>
      </rPr>
      <t>2)</t>
    </r>
    <r>
      <rPr>
        <i/>
        <sz val="11"/>
        <color indexed="8"/>
        <rFont val="Times New Roman"/>
        <family val="1"/>
        <charset val="204"/>
      </rPr>
      <t>, 
тыс. руб.</t>
    </r>
  </si>
  <si>
    <t>Перечень и количественные показатели результатов научной работы соискателя звания "Аспирант года" в области технических и естественных наук</t>
  </si>
  <si>
    <r>
      <t>Группа 1. Опубликованные за последний год</t>
    </r>
    <r>
      <rPr>
        <b/>
        <vertAlign val="superscript"/>
        <sz val="12"/>
        <color indexed="8"/>
        <rFont val="Calibri"/>
        <family val="2"/>
        <charset val="204"/>
      </rPr>
      <t>1)</t>
    </r>
    <r>
      <rPr>
        <b/>
        <sz val="12"/>
        <color indexed="8"/>
        <rFont val="Calibri"/>
        <family val="2"/>
        <charset val="204"/>
      </rPr>
      <t xml:space="preserve"> научные работы</t>
    </r>
  </si>
  <si>
    <r>
      <rPr>
        <b/>
        <sz val="12"/>
        <color indexed="8"/>
        <rFont val="Calibri"/>
        <family val="2"/>
        <charset val="204"/>
      </rPr>
      <t>Группа 5. Медали и дипломы победителей и лауреатов, полученные за участие в научных конкурсах, выставках</t>
    </r>
    <r>
      <rPr>
        <b/>
        <vertAlign val="superscript"/>
        <sz val="12"/>
        <color indexed="8"/>
        <rFont val="Calibri"/>
        <family val="2"/>
        <charset val="204"/>
      </rPr>
      <t>3), 4)</t>
    </r>
    <r>
      <rPr>
        <b/>
        <u/>
        <sz val="12"/>
        <color indexed="8"/>
        <rFont val="Calibri"/>
        <family val="2"/>
        <charset val="204"/>
      </rPr>
      <t xml:space="preserve">
</t>
    </r>
  </si>
  <si>
    <r>
      <rPr>
        <b/>
        <sz val="12"/>
        <color indexed="8"/>
        <rFont val="Calibri"/>
        <family val="2"/>
        <charset val="204"/>
      </rPr>
      <t>Группа 6. Результаты интеллектуальной деятельности (если правообладателем является ФГАОУ ВО «СПбПУ»)</t>
    </r>
    <r>
      <rPr>
        <b/>
        <u/>
        <sz val="12"/>
        <color indexed="8"/>
        <rFont val="Calibri"/>
        <family val="2"/>
        <charset val="204"/>
      </rPr>
      <t xml:space="preserve">
</t>
    </r>
  </si>
  <si>
    <t>баллы начисляются экспертной комиссией Совета Конкурса</t>
  </si>
  <si>
    <r>
      <t xml:space="preserve">Коэффициент 2 для группы 1 и группы 6 предусматривает плавную снижение количества баллов от числа авторов в соответствие с зависимостью </t>
    </r>
    <r>
      <rPr>
        <i/>
        <sz val="11"/>
        <color indexed="8"/>
        <rFont val="Times New Roman"/>
        <family val="1"/>
        <charset val="204"/>
      </rPr>
      <t>K</t>
    </r>
    <r>
      <rPr>
        <sz val="11"/>
        <color indexed="8"/>
        <rFont val="Times New Roman"/>
        <family val="1"/>
        <charset val="204"/>
      </rPr>
      <t>=(1+[</t>
    </r>
    <r>
      <rPr>
        <i/>
        <sz val="11"/>
        <color indexed="8"/>
        <rFont val="Times New Roman"/>
        <family val="1"/>
        <charset val="204"/>
      </rPr>
      <t>n</t>
    </r>
    <r>
      <rPr>
        <sz val="11"/>
        <color indexed="8"/>
        <rFont val="Times New Roman"/>
        <family val="1"/>
        <charset val="204"/>
      </rPr>
      <t>/4]</t>
    </r>
    <r>
      <rPr>
        <vertAlign val="superscript"/>
        <sz val="11"/>
        <color indexed="8"/>
        <rFont val="Times New Roman"/>
        <family val="1"/>
        <charset val="204"/>
      </rPr>
      <t>4</t>
    </r>
    <r>
      <rPr>
        <sz val="11"/>
        <color indexed="8"/>
        <rFont val="Times New Roman"/>
        <family val="1"/>
        <charset val="204"/>
      </rPr>
      <t>)</t>
    </r>
    <r>
      <rPr>
        <vertAlign val="superscript"/>
        <sz val="11"/>
        <color indexed="8"/>
        <rFont val="Times New Roman"/>
        <family val="1"/>
        <charset val="204"/>
      </rPr>
      <t>–1/3</t>
    </r>
    <r>
      <rPr>
        <sz val="11"/>
        <color indexed="8"/>
        <rFont val="Times New Roman"/>
        <family val="1"/>
        <charset val="204"/>
      </rPr>
      <t xml:space="preserve">, где </t>
    </r>
    <r>
      <rPr>
        <i/>
        <sz val="11"/>
        <color indexed="8"/>
        <rFont val="Times New Roman"/>
        <family val="1"/>
        <charset val="204"/>
      </rPr>
      <t>n</t>
    </r>
    <r>
      <rPr>
        <sz val="11"/>
        <color indexed="8"/>
        <rFont val="Times New Roman"/>
        <family val="1"/>
        <charset val="204"/>
      </rPr>
      <t xml:space="preserve"> – число авторов.</t>
    </r>
  </si>
  <si>
    <r>
      <t>Итоговая сумма количественных показателей результатов научной работы по всем группам</t>
    </r>
    <r>
      <rPr>
        <b/>
        <vertAlign val="superscript"/>
        <sz val="11"/>
        <color indexed="8"/>
        <rFont val="Times New Roman"/>
        <family val="1"/>
        <charset val="204"/>
      </rPr>
      <t>5)</t>
    </r>
    <r>
      <rPr>
        <b/>
        <sz val="11"/>
        <color indexed="8"/>
        <rFont val="Times New Roman"/>
        <family val="1"/>
        <charset val="204"/>
      </rPr>
      <t>:</t>
    </r>
  </si>
  <si>
    <r>
      <t xml:space="preserve">Публикации статей/докладов в сборниках трудов научных конференций, индексируемых в Scopus или WoS (из разных конференций, объем статьи/доклада не менее двух печатных страниц </t>
    </r>
    <r>
      <rPr>
        <b/>
        <vertAlign val="superscript"/>
        <sz val="12"/>
        <color indexed="8"/>
        <rFont val="Calibri"/>
        <family val="2"/>
        <charset val="204"/>
      </rPr>
      <t>1)</t>
    </r>
    <r>
      <rPr>
        <b/>
        <i/>
        <sz val="12"/>
        <color indexed="8"/>
        <rFont val="Calibri"/>
        <family val="2"/>
        <charset val="204"/>
      </rPr>
      <t xml:space="preserve"> )</t>
    </r>
  </si>
  <si>
    <r>
      <t xml:space="preserve">Статьи в научных журналах (без дублирования номеров журнала </t>
    </r>
    <r>
      <rPr>
        <b/>
        <vertAlign val="superscript"/>
        <sz val="12"/>
        <color indexed="8"/>
        <rFont val="Calibri"/>
        <family val="2"/>
        <charset val="204"/>
      </rPr>
      <t>1)</t>
    </r>
    <r>
      <rPr>
        <b/>
        <i/>
        <sz val="12"/>
        <color indexed="8"/>
        <rFont val="Calibri"/>
        <family val="2"/>
        <charset val="204"/>
      </rPr>
      <t>)</t>
    </r>
  </si>
  <si>
    <t>Кратко: название доклада, название и место и дата проведения конференции</t>
  </si>
  <si>
    <t>межд. (рус), всеросс.</t>
  </si>
  <si>
    <t>межд. (англ)</t>
  </si>
  <si>
    <r>
      <rPr>
        <vertAlign val="superscript"/>
        <sz val="11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Предоставление гранта, премии, субсидии, медали (диплома) победителя  должно быть объявлено в сроки, указанные в п. 1.7 Положения о Конкурсе (для конкурсов КНВШ Правительства СПб исходить из срока объявления претендентов на получение гранта).</t>
    </r>
  </si>
  <si>
    <r>
      <rPr>
        <vertAlign val="superscript"/>
        <sz val="11"/>
        <color indexed="8"/>
        <rFont val="Times New Roman"/>
        <family val="1"/>
        <charset val="204"/>
      </rPr>
      <t>4)</t>
    </r>
    <r>
      <rPr>
        <sz val="11"/>
        <color indexed="8"/>
        <rFont val="Times New Roman"/>
        <family val="1"/>
        <charset val="204"/>
      </rPr>
      <t xml:space="preserve"> В соответствии с п. 3.1, дипломы (медали), выданные за победу в конкурсе грантов, субсидий и т.п., которые полежат учету в 4-ей группе результатов, не учитываются.         </t>
    </r>
  </si>
  <si>
    <t xml:space="preserve">Кратко: названия и даты конкурсов, выставок  </t>
  </si>
  <si>
    <r>
      <rPr>
        <vertAlign val="superscript"/>
        <sz val="11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В соответствии с п. 1.7 Положения о Конкурсе публикации за период с 1 октября предшествующего года по 30 сентября текущего.
При представлении в составе материалов для участия в Конкурсе опубликованных научных работ и сделанных на конференциях докладов соискатель выбирает наиболее значимые статьи в научных журналах (не более пяти статей), статьи/доклады, опубликованные в сборниках трудов научных конференций (не более пяти материалов), и выступления с докладами на конференциях (не более пяти выступлений). При этом из одного номера (выпуска) журнала может быть представлена только одна статья, из одного сборника трудов конференции – также только одна статья/доклад (с объемом текста не менее 2-х страниц), из одной научной конференции – только одно выступление с докладом.
Статья в журнале признается индексированной в соответствующей базе (или опубликованной в журнале, входящем в перечень ВАК), если журнал присутствует в этой базе (перечне), а срок выхода номера (выпуска) журнала с указанной статьей соответствует периоду учета достижений соискателя в рамках данного Конкурса. Статья/доклад в сборнике трудов конференции признается индексированной в соответствующей базе только при ее наличии в этой базе на момент окончания приема документов на конкурс.
</t>
    </r>
  </si>
  <si>
    <t>позиции оцениваются до 10 баллов, но не более 50 баллов по данной группе</t>
  </si>
  <si>
    <t>Название статьи, журнал, год, номер/выпуск (месяц), код doi (если есть). Для публикаций, проиндексированных в базах Scopus/WoS, в ячейке таблицы сделать гиперссылку на страницу публикации в базе Scopus/WoS.</t>
  </si>
  <si>
    <t>Название и дата конференции, название публикации, код doi (если есть). В ячейке таблицы сделать гиперссылку на страницу публикации в базе Scopus/WoS.</t>
  </si>
  <si>
    <t xml:space="preserve">Аспирант                                        __________________________    ______________________
«___» _______ 20 __ г.                                   (ФИО)                                     (подпись)
Указанные в перечне сведения подтверждаю, 
научный руководитель 
____________________________________________         _____________________________            _____________
(должность научного руководителя, кафедра/ВШ)                         (ФИО)                                                                (подпись)
 «___» _______ 20 __ г.
</t>
  </si>
  <si>
    <r>
      <t>Группа 2. Выступление с устными докладами на международных и всероссийских научных конференциях</t>
    </r>
    <r>
      <rPr>
        <b/>
        <vertAlign val="superscript"/>
        <sz val="12"/>
        <color indexed="8"/>
        <rFont val="Calibri"/>
        <family val="2"/>
        <charset val="204"/>
      </rPr>
      <t xml:space="preserve">1) </t>
    </r>
  </si>
  <si>
    <t>Приложение 6 к Положению о Конкурсе СПбПУ на звание "Аспирант года"</t>
  </si>
  <si>
    <t>Группа 7. Индекс Хирша по данным баз научного цитирования</t>
  </si>
  <si>
    <r>
      <t xml:space="preserve">Указать значение индекса Хирша </t>
    </r>
    <r>
      <rPr>
        <b/>
        <i/>
        <sz val="11"/>
        <color indexed="8"/>
        <rFont val="Times New Roman"/>
        <family val="1"/>
        <charset val="204"/>
      </rPr>
      <t>без учета самоцитирования</t>
    </r>
  </si>
  <si>
    <t>значение</t>
  </si>
  <si>
    <t>к-т</t>
  </si>
  <si>
    <t>по данным базы РИНЦ</t>
  </si>
  <si>
    <t>по данным базы Scopus</t>
  </si>
  <si>
    <t>Группа 8. Другие виды результатов научной работы</t>
  </si>
  <si>
    <r>
      <rPr>
        <vertAlign val="superscript"/>
        <sz val="11"/>
        <color indexed="8"/>
        <rFont val="Calibri"/>
        <family val="2"/>
        <charset val="204"/>
      </rPr>
      <t>5)</t>
    </r>
    <r>
      <rPr>
        <sz val="11"/>
        <color theme="1"/>
        <rFont val="Calibri"/>
        <family val="2"/>
        <charset val="204"/>
        <scheme val="minor"/>
      </rPr>
      <t xml:space="preserve"> В соответствии с п. 3.2, для участия во втором этапе (общеуниверситетском) Конкурса не менее ПЯТИ групп результатов должны иметь не нулевое количество баллов</t>
    </r>
  </si>
  <si>
    <r>
      <t>2)</t>
    </r>
    <r>
      <rPr>
        <sz val="11"/>
        <color indexed="8"/>
        <rFont val="Times New Roman"/>
        <family val="1"/>
        <charset val="204"/>
      </rPr>
      <t xml:space="preserve"> Учитываются НИОКР, зарегистрированные в OФЭАУ НИОКР СПбПУ, действующие в 2018 г., указывается заработная плата без начислений (по ведомости).</t>
    </r>
  </si>
  <si>
    <t>fsadfsdaf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</si>
</sst>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u/>
      <sz val="12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vertAlign val="superscript"/>
      <sz val="12"/>
      <color indexed="8"/>
      <name val="Calibri"/>
      <family val="2"/>
      <charset val="204"/>
    </font>
    <font>
      <b/>
      <vertAlign val="superscript"/>
      <sz val="11"/>
      <color indexed="8"/>
      <name val="Times New Roman"/>
      <family val="1"/>
      <charset val="204"/>
    </font>
    <font>
      <vertAlign val="superscript"/>
      <sz val="11"/>
      <color indexed="8"/>
      <name val="Calibri"/>
      <family val="2"/>
      <charset val="204"/>
    </font>
    <font>
      <vertAlign val="superscript"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7FFC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0" fillId="0" borderId="0" xfId="0"/>
    <xf numFmtId="0" fontId="14" fillId="3" borderId="1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Protection="1"/>
    <xf numFmtId="0" fontId="14" fillId="3" borderId="0" xfId="0" applyFont="1" applyFill="1" applyBorder="1" applyAlignment="1" applyProtection="1">
      <alignment horizontal="left" vertical="center" wrapText="1"/>
    </xf>
    <xf numFmtId="0" fontId="14" fillId="3" borderId="0" xfId="0" applyFont="1" applyFill="1" applyBorder="1" applyProtection="1"/>
    <xf numFmtId="0" fontId="0" fillId="0" borderId="0" xfId="0"/>
    <xf numFmtId="0" fontId="0" fillId="4" borderId="2" xfId="0" applyFill="1" applyBorder="1" applyAlignment="1" applyProtection="1">
      <alignment horizontal="left" vertical="top"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15" fillId="5" borderId="2" xfId="0" applyFont="1" applyFill="1" applyBorder="1" applyAlignment="1" applyProtection="1">
      <alignment horizontal="center"/>
      <protection hidden="1"/>
    </xf>
    <xf numFmtId="164" fontId="15" fillId="5" borderId="4" xfId="0" applyNumberFormat="1" applyFont="1" applyFill="1" applyBorder="1" applyAlignment="1" applyProtection="1">
      <alignment horizontal="center"/>
      <protection hidden="1"/>
    </xf>
    <xf numFmtId="164" fontId="15" fillId="5" borderId="4" xfId="0" applyNumberFormat="1" applyFont="1" applyFill="1" applyBorder="1" applyAlignment="1" applyProtection="1">
      <alignment horizontal="center" vertical="center"/>
      <protection hidden="1"/>
    </xf>
    <xf numFmtId="0" fontId="0" fillId="4" borderId="2" xfId="0" applyFill="1" applyBorder="1" applyAlignment="1" applyProtection="1">
      <alignment horizontal="center"/>
      <protection locked="0"/>
    </xf>
    <xf numFmtId="0" fontId="15" fillId="6" borderId="4" xfId="0" applyFont="1" applyFill="1" applyBorder="1" applyAlignment="1" applyProtection="1">
      <protection hidden="1"/>
    </xf>
    <xf numFmtId="0" fontId="15" fillId="6" borderId="5" xfId="0" applyFont="1" applyFill="1" applyBorder="1" applyAlignment="1" applyProtection="1">
      <protection hidden="1"/>
    </xf>
    <xf numFmtId="0" fontId="16" fillId="7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16" fillId="0" borderId="6" xfId="0" applyFont="1" applyBorder="1" applyAlignment="1" applyProtection="1">
      <alignment horizontal="center" vertical="center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5" fillId="0" borderId="6" xfId="0" applyFont="1" applyBorder="1" applyAlignment="1" applyProtection="1">
      <alignment horizontal="center" vertical="center" wrapText="1"/>
      <protection hidden="1"/>
    </xf>
    <xf numFmtId="0" fontId="16" fillId="0" borderId="7" xfId="0" applyFont="1" applyBorder="1" applyAlignment="1" applyProtection="1">
      <alignment horizontal="center" vertical="center"/>
      <protection hidden="1"/>
    </xf>
    <xf numFmtId="0" fontId="17" fillId="0" borderId="8" xfId="0" applyFont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0" fillId="8" borderId="2" xfId="0" applyFill="1" applyBorder="1" applyAlignment="1" applyProtection="1">
      <alignment horizontal="center"/>
      <protection hidden="1"/>
    </xf>
    <xf numFmtId="0" fontId="0" fillId="5" borderId="2" xfId="0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4" xfId="0" applyFont="1" applyBorder="1" applyAlignment="1" applyProtection="1">
      <alignment horizontal="center" vertical="center" wrapText="1"/>
      <protection hidden="1"/>
    </xf>
    <xf numFmtId="0" fontId="0" fillId="4" borderId="2" xfId="0" applyFill="1" applyBorder="1" applyAlignment="1" applyProtection="1">
      <alignment horizont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0" fontId="15" fillId="0" borderId="11" xfId="0" applyFont="1" applyBorder="1" applyAlignment="1" applyProtection="1">
      <alignment horizontal="center" vertical="center" wrapText="1"/>
      <protection hidden="1"/>
    </xf>
    <xf numFmtId="0" fontId="0" fillId="4" borderId="3" xfId="0" applyFill="1" applyBorder="1" applyAlignment="1" applyProtection="1">
      <alignment horizontal="center" wrapText="1"/>
      <protection locked="0"/>
    </xf>
    <xf numFmtId="0" fontId="15" fillId="5" borderId="3" xfId="0" applyFont="1" applyFill="1" applyBorder="1" applyAlignment="1" applyProtection="1">
      <alignment horizontal="center"/>
      <protection hidden="1"/>
    </xf>
    <xf numFmtId="164" fontId="15" fillId="5" borderId="5" xfId="0" applyNumberFormat="1" applyFont="1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16" fillId="7" borderId="3" xfId="0" applyFont="1" applyFill="1" applyBorder="1" applyAlignment="1" applyProtection="1">
      <alignment horizontal="center" vertical="center" wrapText="1"/>
      <protection locked="0"/>
    </xf>
    <xf numFmtId="164" fontId="15" fillId="5" borderId="5" xfId="0" applyNumberFormat="1" applyFont="1" applyFill="1" applyBorder="1" applyAlignment="1" applyProtection="1">
      <alignment horizontal="center"/>
      <protection hidden="1"/>
    </xf>
    <xf numFmtId="0" fontId="0" fillId="4" borderId="3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hidden="1"/>
    </xf>
    <xf numFmtId="164" fontId="18" fillId="0" borderId="12" xfId="0" applyNumberFormat="1" applyFont="1" applyBorder="1" applyAlignment="1" applyProtection="1">
      <alignment horizontal="center" vertical="center"/>
      <protection hidden="1"/>
    </xf>
    <xf numFmtId="0" fontId="17" fillId="0" borderId="8" xfId="0" applyFont="1" applyBorder="1" applyAlignment="1" applyProtection="1">
      <alignment vertical="center"/>
      <protection hidden="1"/>
    </xf>
    <xf numFmtId="0" fontId="17" fillId="0" borderId="13" xfId="0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17" fillId="0" borderId="8" xfId="0" applyFont="1" applyBorder="1" applyAlignment="1" applyProtection="1">
      <alignment vertical="center" wrapText="1"/>
      <protection hidden="1"/>
    </xf>
    <xf numFmtId="0" fontId="16" fillId="0" borderId="14" xfId="0" applyFont="1" applyBorder="1" applyAlignment="1" applyProtection="1">
      <alignment horizontal="center" vertical="center" wrapText="1"/>
      <protection hidden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6" fillId="0" borderId="16" xfId="0" applyFont="1" applyBorder="1" applyAlignment="1" applyProtection="1">
      <alignment horizontal="center" vertical="center"/>
      <protection hidden="1"/>
    </xf>
    <xf numFmtId="0" fontId="17" fillId="0" borderId="17" xfId="0" applyFont="1" applyBorder="1" applyAlignment="1" applyProtection="1">
      <alignment vertical="center" wrapText="1"/>
      <protection hidden="1"/>
    </xf>
    <xf numFmtId="0" fontId="15" fillId="0" borderId="6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0" fontId="16" fillId="0" borderId="0" xfId="0" applyFont="1" applyAlignment="1"/>
    <xf numFmtId="0" fontId="17" fillId="0" borderId="15" xfId="0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center" vertical="center" wrapText="1"/>
    </xf>
    <xf numFmtId="0" fontId="16" fillId="7" borderId="2" xfId="0" applyFont="1" applyFill="1" applyBorder="1" applyAlignment="1" applyProtection="1">
      <alignment vertical="center" wrapText="1"/>
      <protection locked="0"/>
    </xf>
    <xf numFmtId="0" fontId="16" fillId="7" borderId="3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Protection="1">
      <protection hidden="1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0" fontId="16" fillId="0" borderId="16" xfId="0" applyFont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vertical="center" wrapText="1"/>
    </xf>
    <xf numFmtId="0" fontId="17" fillId="3" borderId="18" xfId="0" applyFont="1" applyFill="1" applyBorder="1" applyAlignment="1" applyProtection="1">
      <alignment vertical="center" wrapText="1"/>
    </xf>
    <xf numFmtId="0" fontId="21" fillId="0" borderId="0" xfId="0" applyFont="1" applyProtection="1">
      <protection locked="0"/>
    </xf>
    <xf numFmtId="0" fontId="0" fillId="0" borderId="0" xfId="0" applyProtection="1">
      <protection locked="0"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 hidden="1"/>
    </xf>
    <xf numFmtId="0" fontId="21" fillId="0" borderId="0" xfId="0" applyFont="1" applyAlignment="1" applyProtection="1">
      <alignment horizontal="justify"/>
      <protection locked="0"/>
    </xf>
    <xf numFmtId="0" fontId="17" fillId="0" borderId="2" xfId="0" applyFont="1" applyBorder="1" applyAlignment="1" applyProtection="1">
      <alignment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22" fillId="0" borderId="2" xfId="0" applyFont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0" fontId="4" fillId="9" borderId="2" xfId="0" applyFont="1" applyFill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>
      <alignment horizontal="center"/>
    </xf>
    <xf numFmtId="0" fontId="0" fillId="0" borderId="3" xfId="0" applyFill="1" applyBorder="1" applyProtection="1"/>
    <xf numFmtId="0" fontId="13" fillId="9" borderId="3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4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4" fillId="0" borderId="18" xfId="0" applyFont="1" applyBorder="1" applyAlignment="1" applyProtection="1">
      <alignment horizontal="center" vertical="center" wrapText="1"/>
      <protection hidden="1"/>
    </xf>
    <xf numFmtId="0" fontId="24" fillId="0" borderId="20" xfId="0" applyFont="1" applyBorder="1" applyAlignment="1" applyProtection="1">
      <alignment horizontal="center" vertical="center" wrapText="1"/>
      <protection hidden="1"/>
    </xf>
    <xf numFmtId="2" fontId="26" fillId="10" borderId="21" xfId="0" applyNumberFormat="1" applyFont="1" applyFill="1" applyBorder="1" applyAlignment="1">
      <alignment horizontal="center" vertical="center"/>
    </xf>
    <xf numFmtId="2" fontId="26" fillId="10" borderId="22" xfId="0" applyNumberFormat="1" applyFont="1" applyFill="1" applyBorder="1" applyAlignment="1">
      <alignment horizontal="center" vertical="center"/>
    </xf>
    <xf numFmtId="2" fontId="26" fillId="10" borderId="23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 applyProtection="1">
      <alignment horizontal="center"/>
      <protection locked="0"/>
    </xf>
    <xf numFmtId="0" fontId="2" fillId="10" borderId="4" xfId="0" applyFont="1" applyFill="1" applyBorder="1" applyAlignment="1" applyProtection="1">
      <alignment horizontal="center" vertical="center" wrapText="1"/>
      <protection hidden="1"/>
    </xf>
    <xf numFmtId="0" fontId="2" fillId="10" borderId="10" xfId="0" applyFont="1" applyFill="1" applyBorder="1" applyAlignment="1" applyProtection="1">
      <alignment horizontal="center" vertical="center" wrapText="1"/>
      <protection hidden="1"/>
    </xf>
    <xf numFmtId="2" fontId="0" fillId="4" borderId="3" xfId="0" applyNumberFormat="1" applyFill="1" applyBorder="1" applyAlignment="1" applyProtection="1">
      <alignment horizontal="center"/>
      <protection locked="0"/>
    </xf>
    <xf numFmtId="0" fontId="0" fillId="10" borderId="5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4" borderId="4" xfId="0" applyFill="1" applyBorder="1" applyAlignment="1" applyProtection="1">
      <alignment horizontal="center" vertical="top" wrapText="1"/>
      <protection locked="0"/>
    </xf>
    <xf numFmtId="0" fontId="0" fillId="4" borderId="25" xfId="0" applyFill="1" applyBorder="1" applyAlignment="1" applyProtection="1">
      <alignment horizontal="center" vertical="top" wrapText="1"/>
      <protection locked="0"/>
    </xf>
    <xf numFmtId="0" fontId="0" fillId="4" borderId="10" xfId="0" applyFill="1" applyBorder="1" applyAlignment="1" applyProtection="1">
      <alignment horizontal="center" vertical="top" wrapText="1"/>
      <protection locked="0"/>
    </xf>
    <xf numFmtId="0" fontId="0" fillId="4" borderId="5" xfId="0" applyFill="1" applyBorder="1" applyAlignment="1" applyProtection="1">
      <alignment horizontal="center" vertical="top" wrapText="1"/>
      <protection locked="0"/>
    </xf>
    <xf numFmtId="0" fontId="0" fillId="4" borderId="26" xfId="0" applyFill="1" applyBorder="1" applyAlignment="1" applyProtection="1">
      <alignment horizontal="center" vertical="top" wrapText="1"/>
      <protection locked="0"/>
    </xf>
    <xf numFmtId="0" fontId="0" fillId="4" borderId="24" xfId="0" applyFill="1" applyBorder="1" applyAlignment="1" applyProtection="1">
      <alignment horizontal="center" vertical="top" wrapText="1"/>
      <protection locked="0"/>
    </xf>
    <xf numFmtId="0" fontId="15" fillId="4" borderId="4" xfId="0" applyFont="1" applyFill="1" applyBorder="1" applyAlignment="1" applyProtection="1">
      <alignment horizontal="center"/>
      <protection locked="0"/>
    </xf>
    <xf numFmtId="0" fontId="15" fillId="4" borderId="10" xfId="0" applyFont="1" applyFill="1" applyBorder="1" applyAlignment="1" applyProtection="1">
      <alignment horizontal="center"/>
      <protection locked="0"/>
    </xf>
    <xf numFmtId="0" fontId="16" fillId="4" borderId="4" xfId="0" applyFont="1" applyFill="1" applyBorder="1" applyAlignment="1" applyProtection="1">
      <alignment horizontal="center" vertical="center" wrapText="1"/>
      <protection locked="0"/>
    </xf>
    <xf numFmtId="0" fontId="16" fillId="4" borderId="25" xfId="0" applyFont="1" applyFill="1" applyBorder="1" applyAlignment="1" applyProtection="1">
      <alignment horizontal="center" vertical="center" wrapText="1"/>
      <protection locked="0"/>
    </xf>
    <xf numFmtId="0" fontId="16" fillId="4" borderId="10" xfId="0" applyFont="1" applyFill="1" applyBorder="1" applyAlignment="1" applyProtection="1">
      <alignment horizontal="center" vertical="center" wrapText="1"/>
      <protection locked="0"/>
    </xf>
    <xf numFmtId="0" fontId="16" fillId="4" borderId="5" xfId="0" applyFont="1" applyFill="1" applyBorder="1" applyAlignment="1" applyProtection="1">
      <alignment horizontal="center" vertical="center" wrapText="1"/>
      <protection locked="0"/>
    </xf>
    <xf numFmtId="0" fontId="16" fillId="4" borderId="26" xfId="0" applyFont="1" applyFill="1" applyBorder="1" applyAlignment="1" applyProtection="1">
      <alignment horizontal="center" vertical="center" wrapText="1"/>
      <protection locked="0"/>
    </xf>
    <xf numFmtId="0" fontId="16" fillId="4" borderId="24" xfId="0" applyFont="1" applyFill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0" fontId="17" fillId="0" borderId="20" xfId="0" applyFont="1" applyBorder="1" applyAlignment="1" applyProtection="1">
      <alignment horizontal="center" vertical="center" wrapText="1"/>
      <protection hidden="1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4" borderId="10" xfId="0" applyFill="1" applyBorder="1" applyAlignment="1" applyProtection="1">
      <alignment horizontal="center" wrapText="1"/>
      <protection locked="0"/>
    </xf>
    <xf numFmtId="0" fontId="15" fillId="4" borderId="5" xfId="0" applyFont="1" applyFill="1" applyBorder="1" applyAlignment="1" applyProtection="1">
      <alignment horizontal="center"/>
      <protection locked="0"/>
    </xf>
    <xf numFmtId="0" fontId="15" fillId="4" borderId="24" xfId="0" applyFont="1" applyFill="1" applyBorder="1" applyAlignment="1" applyProtection="1">
      <alignment horizontal="center"/>
      <protection locked="0"/>
    </xf>
    <xf numFmtId="0" fontId="17" fillId="0" borderId="27" xfId="0" applyFont="1" applyBorder="1" applyAlignment="1" applyProtection="1">
      <alignment horizontal="center" vertical="center" wrapText="1"/>
      <protection hidden="1"/>
    </xf>
    <xf numFmtId="164" fontId="27" fillId="5" borderId="28" xfId="0" applyNumberFormat="1" applyFont="1" applyFill="1" applyBorder="1" applyAlignment="1" applyProtection="1">
      <alignment horizontal="center" vertical="center" wrapText="1"/>
      <protection hidden="1"/>
    </xf>
    <xf numFmtId="0" fontId="27" fillId="5" borderId="29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wrapText="1"/>
      <protection hidden="1"/>
    </xf>
    <xf numFmtId="0" fontId="0" fillId="0" borderId="30" xfId="0" applyBorder="1" applyAlignment="1" applyProtection="1">
      <alignment wrapText="1"/>
      <protection hidden="1"/>
    </xf>
    <xf numFmtId="0" fontId="28" fillId="0" borderId="31" xfId="0" applyFont="1" applyBorder="1" applyAlignment="1" applyProtection="1">
      <alignment horizontal="center" vertical="center" wrapText="1"/>
      <protection hidden="1"/>
    </xf>
    <xf numFmtId="0" fontId="0" fillId="0" borderId="13" xfId="0" applyBorder="1" applyProtection="1">
      <protection hidden="1"/>
    </xf>
    <xf numFmtId="0" fontId="28" fillId="0" borderId="32" xfId="0" applyFont="1" applyBorder="1" applyAlignment="1" applyProtection="1">
      <alignment horizontal="center" wrapText="1"/>
      <protection hidden="1"/>
    </xf>
    <xf numFmtId="0" fontId="28" fillId="0" borderId="25" xfId="0" applyFont="1" applyBorder="1" applyAlignment="1" applyProtection="1">
      <alignment horizontal="center" wrapText="1"/>
      <protection hidden="1"/>
    </xf>
    <xf numFmtId="0" fontId="28" fillId="0" borderId="10" xfId="0" applyFont="1" applyBorder="1" applyAlignment="1" applyProtection="1">
      <alignment horizontal="center" wrapText="1"/>
      <protection hidden="1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33" xfId="0" applyFont="1" applyBorder="1" applyAlignment="1" applyProtection="1">
      <alignment horizontal="center" vertical="center" wrapText="1"/>
    </xf>
    <xf numFmtId="0" fontId="23" fillId="0" borderId="34" xfId="0" applyFont="1" applyBorder="1" applyAlignment="1" applyProtection="1">
      <alignment horizontal="center" vertical="center" wrapText="1"/>
    </xf>
    <xf numFmtId="164" fontId="26" fillId="5" borderId="28" xfId="0" applyNumberFormat="1" applyFont="1" applyFill="1" applyBorder="1" applyAlignment="1">
      <alignment horizontal="center" vertical="center" wrapText="1"/>
    </xf>
    <xf numFmtId="164" fontId="26" fillId="5" borderId="29" xfId="0" applyNumberFormat="1" applyFont="1" applyFill="1" applyBorder="1" applyAlignment="1">
      <alignment horizontal="center" vertical="center" wrapText="1"/>
    </xf>
    <xf numFmtId="164" fontId="26" fillId="5" borderId="30" xfId="0" applyNumberFormat="1" applyFont="1" applyFill="1" applyBorder="1" applyAlignment="1">
      <alignment horizontal="center" vertical="center" wrapText="1"/>
    </xf>
    <xf numFmtId="164" fontId="26" fillId="5" borderId="29" xfId="0" applyNumberFormat="1" applyFont="1" applyFill="1" applyBorder="1" applyAlignment="1" applyProtection="1">
      <alignment horizontal="center" vertical="center"/>
      <protection hidden="1"/>
    </xf>
    <xf numFmtId="164" fontId="26" fillId="5" borderId="30" xfId="0" applyNumberFormat="1" applyFont="1" applyFill="1" applyBorder="1" applyAlignment="1" applyProtection="1">
      <alignment horizontal="center" vertical="center"/>
      <protection hidden="1"/>
    </xf>
    <xf numFmtId="0" fontId="0" fillId="4" borderId="25" xfId="0" applyFill="1" applyBorder="1" applyAlignment="1" applyProtection="1">
      <alignment horizontal="center" wrapText="1"/>
      <protection locked="0"/>
    </xf>
    <xf numFmtId="0" fontId="0" fillId="4" borderId="4" xfId="0" applyFill="1" applyBorder="1" applyAlignment="1" applyProtection="1">
      <alignment horizontal="center" vertical="justify" wrapText="1"/>
      <protection locked="0"/>
    </xf>
    <xf numFmtId="0" fontId="0" fillId="4" borderId="25" xfId="0" applyFill="1" applyBorder="1" applyAlignment="1" applyProtection="1">
      <alignment horizontal="center" vertical="justify" wrapText="1"/>
      <protection locked="0"/>
    </xf>
    <xf numFmtId="0" fontId="0" fillId="4" borderId="10" xfId="0" applyFill="1" applyBorder="1" applyAlignment="1" applyProtection="1">
      <alignment horizontal="center" vertical="justify" wrapText="1"/>
      <protection locked="0"/>
    </xf>
    <xf numFmtId="0" fontId="0" fillId="4" borderId="5" xfId="0" applyFill="1" applyBorder="1" applyAlignment="1" applyProtection="1">
      <alignment horizontal="center" wrapText="1"/>
      <protection locked="0"/>
    </xf>
    <xf numFmtId="0" fontId="0" fillId="4" borderId="26" xfId="0" applyFill="1" applyBorder="1" applyAlignment="1" applyProtection="1">
      <alignment horizontal="center" wrapText="1"/>
      <protection locked="0"/>
    </xf>
    <xf numFmtId="0" fontId="0" fillId="4" borderId="24" xfId="0" applyFill="1" applyBorder="1" applyAlignment="1" applyProtection="1">
      <alignment horizontal="center" wrapText="1"/>
      <protection locked="0"/>
    </xf>
    <xf numFmtId="0" fontId="17" fillId="0" borderId="18" xfId="0" applyFont="1" applyBorder="1" applyAlignment="1" applyProtection="1">
      <alignment horizontal="center" vertical="center" wrapText="1"/>
    </xf>
    <xf numFmtId="0" fontId="17" fillId="0" borderId="27" xfId="0" applyFont="1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 wrapText="1"/>
      <protection hidden="1"/>
    </xf>
    <xf numFmtId="0" fontId="0" fillId="0" borderId="33" xfId="0" applyFont="1" applyBorder="1" applyProtection="1">
      <protection hidden="1"/>
    </xf>
    <xf numFmtId="0" fontId="0" fillId="0" borderId="34" xfId="0" applyFont="1" applyBorder="1" applyProtection="1">
      <protection hidden="1"/>
    </xf>
    <xf numFmtId="0" fontId="16" fillId="7" borderId="4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right" wrapText="1"/>
      <protection hidden="1"/>
    </xf>
    <xf numFmtId="0" fontId="17" fillId="0" borderId="4" xfId="0" applyFont="1" applyBorder="1" applyAlignment="1" applyProtection="1">
      <alignment horizontal="left" vertical="center" wrapText="1"/>
      <protection hidden="1"/>
    </xf>
    <xf numFmtId="0" fontId="17" fillId="0" borderId="25" xfId="0" applyFont="1" applyBorder="1" applyAlignment="1" applyProtection="1">
      <alignment horizontal="left" vertical="center" wrapText="1"/>
      <protection hidden="1"/>
    </xf>
    <xf numFmtId="0" fontId="17" fillId="0" borderId="10" xfId="0" applyFont="1" applyBorder="1" applyAlignment="1" applyProtection="1">
      <alignment horizontal="left" vertical="center" wrapText="1"/>
      <protection hidden="1"/>
    </xf>
    <xf numFmtId="0" fontId="0" fillId="0" borderId="33" xfId="0" applyBorder="1" applyProtection="1">
      <protection hidden="1"/>
    </xf>
    <xf numFmtId="0" fontId="0" fillId="0" borderId="34" xfId="0" applyBorder="1" applyProtection="1"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30" fillId="0" borderId="0" xfId="0" applyFont="1" applyAlignment="1" applyProtection="1">
      <alignment horizontal="center" wrapText="1"/>
      <protection locked="0"/>
    </xf>
    <xf numFmtId="0" fontId="3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 wrapText="1"/>
      <protection locked="0"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15" fillId="7" borderId="4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64" fontId="26" fillId="5" borderId="28" xfId="0" applyNumberFormat="1" applyFont="1" applyFill="1" applyBorder="1" applyAlignment="1" applyProtection="1">
      <alignment horizontal="center" vertical="center" wrapText="1"/>
      <protection hidden="1"/>
    </xf>
    <xf numFmtId="164" fontId="26" fillId="5" borderId="29" xfId="0" applyNumberFormat="1" applyFont="1" applyFill="1" applyBorder="1" applyAlignment="1" applyProtection="1">
      <alignment horizontal="center" vertical="center" wrapText="1"/>
      <protection hidden="1"/>
    </xf>
    <xf numFmtId="164" fontId="26" fillId="5" borderId="30" xfId="0" applyNumberFormat="1" applyFont="1" applyFill="1" applyBorder="1" applyAlignment="1" applyProtection="1">
      <alignment horizontal="center" vertical="center" wrapText="1"/>
      <protection hidden="1"/>
    </xf>
    <xf numFmtId="0" fontId="16" fillId="7" borderId="5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5" borderId="4" xfId="0" applyFill="1" applyBorder="1" applyAlignment="1" applyProtection="1">
      <alignment horizontal="center"/>
      <protection hidden="1"/>
    </xf>
    <xf numFmtId="0" fontId="0" fillId="5" borderId="25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23" fillId="0" borderId="9" xfId="0" applyFont="1" applyBorder="1" applyAlignment="1" applyProtection="1">
      <alignment horizontal="center" vertical="center"/>
      <protection hidden="1"/>
    </xf>
    <xf numFmtId="0" fontId="31" fillId="0" borderId="33" xfId="0" applyFont="1" applyBorder="1" applyAlignment="1" applyProtection="1">
      <alignment horizontal="center" vertical="center"/>
      <protection hidden="1"/>
    </xf>
    <xf numFmtId="0" fontId="31" fillId="0" borderId="34" xfId="0" applyFont="1" applyBorder="1" applyAlignment="1" applyProtection="1">
      <alignment horizontal="center" vertical="center"/>
      <protection hidden="1"/>
    </xf>
    <xf numFmtId="0" fontId="17" fillId="0" borderId="15" xfId="0" applyFont="1" applyBorder="1" applyAlignment="1" applyProtection="1">
      <alignment horizontal="center" wrapText="1"/>
      <protection hidden="1"/>
    </xf>
    <xf numFmtId="0" fontId="17" fillId="0" borderId="13" xfId="0" applyFont="1" applyBorder="1" applyAlignment="1" applyProtection="1">
      <alignment horizontal="center" wrapText="1"/>
      <protection hidden="1"/>
    </xf>
    <xf numFmtId="0" fontId="17" fillId="0" borderId="35" xfId="0" applyFont="1" applyBorder="1" applyAlignment="1" applyProtection="1">
      <alignment horizontal="center" wrapText="1"/>
      <protection hidden="1"/>
    </xf>
    <xf numFmtId="0" fontId="16" fillId="0" borderId="36" xfId="0" applyFont="1" applyBorder="1" applyAlignment="1" applyProtection="1">
      <alignment horizontal="center" vertical="center" wrapText="1"/>
      <protection hidden="1"/>
    </xf>
    <xf numFmtId="0" fontId="16" fillId="0" borderId="37" xfId="0" applyFont="1" applyBorder="1" applyAlignment="1" applyProtection="1">
      <alignment horizontal="center" vertical="center" wrapText="1"/>
      <protection hidden="1"/>
    </xf>
    <xf numFmtId="0" fontId="16" fillId="0" borderId="38" xfId="0" applyFont="1" applyBorder="1" applyAlignment="1" applyProtection="1">
      <alignment horizontal="center" vertical="center" wrapText="1"/>
      <protection hidden="1"/>
    </xf>
    <xf numFmtId="0" fontId="16" fillId="0" borderId="39" xfId="0" applyFont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0" fontId="16" fillId="0" borderId="40" xfId="0" applyFont="1" applyBorder="1" applyAlignment="1" applyProtection="1">
      <alignment horizontal="center" vertical="center" wrapText="1"/>
      <protection hidden="1"/>
    </xf>
    <xf numFmtId="0" fontId="16" fillId="0" borderId="41" xfId="0" applyFont="1" applyBorder="1" applyAlignment="1" applyProtection="1">
      <alignment horizontal="center" vertical="center" wrapText="1"/>
      <protection hidden="1"/>
    </xf>
    <xf numFmtId="0" fontId="16" fillId="0" borderId="42" xfId="0" applyFont="1" applyBorder="1" applyAlignment="1" applyProtection="1">
      <alignment horizontal="center" vertical="center" wrapText="1"/>
      <protection hidden="1"/>
    </xf>
    <xf numFmtId="0" fontId="16" fillId="0" borderId="43" xfId="0" applyFont="1" applyBorder="1" applyAlignment="1" applyProtection="1">
      <alignment horizontal="center" vertical="center" wrapText="1"/>
      <protection hidden="1"/>
    </xf>
    <xf numFmtId="0" fontId="19" fillId="0" borderId="33" xfId="0" applyFont="1" applyBorder="1" applyAlignment="1" applyProtection="1">
      <alignment horizontal="right"/>
      <protection hidden="1"/>
    </xf>
    <xf numFmtId="0" fontId="16" fillId="0" borderId="0" xfId="0" applyFont="1" applyAlignment="1" applyProtection="1">
      <alignment vertical="center" wrapText="1"/>
      <protection locked="0" hidden="1"/>
    </xf>
    <xf numFmtId="0" fontId="16" fillId="0" borderId="0" xfId="0" applyFont="1" applyAlignment="1" applyProtection="1">
      <alignment horizontal="left" vertical="center" wrapText="1"/>
      <protection locked="0" hidden="1"/>
    </xf>
    <xf numFmtId="0" fontId="15" fillId="7" borderId="5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left" vertical="top" wrapText="1"/>
      <protection locked="0" hidden="1"/>
    </xf>
    <xf numFmtId="0" fontId="16" fillId="0" borderId="44" xfId="0" applyFont="1" applyBorder="1" applyAlignment="1" applyProtection="1">
      <alignment horizontal="left" vertical="top" wrapText="1"/>
      <protection locked="0" hidden="1"/>
    </xf>
    <xf numFmtId="0" fontId="0" fillId="5" borderId="5" xfId="0" applyFill="1" applyBorder="1" applyAlignment="1" applyProtection="1">
      <alignment horizontal="center"/>
      <protection hidden="1"/>
    </xf>
    <xf numFmtId="0" fontId="0" fillId="5" borderId="26" xfId="0" applyFill="1" applyBorder="1" applyAlignment="1" applyProtection="1">
      <alignment horizontal="center"/>
      <protection hidden="1"/>
    </xf>
    <xf numFmtId="0" fontId="21" fillId="0" borderId="0" xfId="0" applyFont="1" applyAlignment="1" applyProtection="1">
      <alignment wrapText="1"/>
      <protection locked="0"/>
    </xf>
    <xf numFmtId="0" fontId="32" fillId="0" borderId="9" xfId="0" applyFont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showZeros="0" tabSelected="1" topLeftCell="A94" zoomScaleNormal="100" workbookViewId="0">
      <selection activeCell="E9" sqref="E9"/>
    </sheetView>
  </sheetViews>
  <sheetFormatPr defaultRowHeight="15" x14ac:dyDescent="0.25"/>
  <cols>
    <col min="1" max="1" width="5.28515625" customWidth="1"/>
    <col min="2" max="2" width="73.28515625" customWidth="1"/>
    <col min="3" max="3" width="10" customWidth="1"/>
    <col min="4" max="4" width="8.7109375" customWidth="1"/>
    <col min="5" max="5" width="9.140625" customWidth="1"/>
    <col min="7" max="7" width="9.140625" customWidth="1"/>
    <col min="8" max="8" width="11.140625" customWidth="1"/>
    <col min="9" max="9" width="36.85546875" style="17" hidden="1" customWidth="1"/>
    <col min="10" max="10" width="9.140625" style="17" hidden="1" customWidth="1"/>
    <col min="11" max="11" width="9.140625" hidden="1" customWidth="1"/>
  </cols>
  <sheetData>
    <row r="1" spans="1:11" x14ac:dyDescent="0.25">
      <c r="A1" s="17"/>
      <c r="B1" s="149" t="s">
        <v>58</v>
      </c>
      <c r="C1" s="149"/>
      <c r="D1" s="149"/>
      <c r="E1" s="149"/>
      <c r="F1" s="149"/>
      <c r="G1" s="149"/>
      <c r="H1" s="149"/>
    </row>
    <row r="2" spans="1:11" ht="55.5" customHeight="1" x14ac:dyDescent="0.25">
      <c r="A2" s="155" t="s">
        <v>37</v>
      </c>
      <c r="B2" s="156"/>
      <c r="C2" s="156"/>
      <c r="D2" s="156"/>
      <c r="E2" s="156"/>
      <c r="F2" s="156"/>
      <c r="G2" s="156"/>
      <c r="H2" s="156"/>
    </row>
    <row r="3" spans="1:11" ht="18.75" x14ac:dyDescent="0.3">
      <c r="A3" s="157"/>
      <c r="B3" s="157"/>
      <c r="C3" s="157"/>
      <c r="D3" s="157"/>
      <c r="E3" s="157"/>
      <c r="F3" s="157"/>
      <c r="G3" s="157"/>
      <c r="H3" s="157"/>
    </row>
    <row r="4" spans="1:11" ht="15.75" customHeight="1" x14ac:dyDescent="0.25">
      <c r="A4" s="158" t="s">
        <v>25</v>
      </c>
      <c r="B4" s="158"/>
      <c r="C4" s="158"/>
      <c r="D4" s="158"/>
      <c r="E4" s="158"/>
      <c r="F4" s="158"/>
      <c r="G4" s="158"/>
      <c r="H4" s="158"/>
    </row>
    <row r="5" spans="1:11" ht="15.75" thickBot="1" x14ac:dyDescent="0.3">
      <c r="A5" s="6"/>
      <c r="B5" s="6"/>
      <c r="C5" s="6"/>
      <c r="D5" s="6"/>
      <c r="E5" s="6"/>
      <c r="F5" s="6"/>
      <c r="G5" s="6"/>
      <c r="H5" s="6"/>
    </row>
    <row r="6" spans="1:11" ht="32.25" customHeight="1" thickBot="1" x14ac:dyDescent="0.3">
      <c r="A6" s="144" t="s">
        <v>38</v>
      </c>
      <c r="B6" s="153"/>
      <c r="C6" s="153"/>
      <c r="D6" s="153"/>
      <c r="E6" s="153"/>
      <c r="F6" s="153"/>
      <c r="G6" s="154"/>
      <c r="H6" s="46" t="s">
        <v>10</v>
      </c>
    </row>
    <row r="7" spans="1:11" ht="23.25" customHeight="1" x14ac:dyDescent="0.25">
      <c r="A7" s="121" t="s">
        <v>45</v>
      </c>
      <c r="B7" s="122"/>
      <c r="C7" s="122"/>
      <c r="D7" s="122"/>
      <c r="E7" s="122"/>
      <c r="F7" s="122"/>
      <c r="G7" s="122"/>
      <c r="H7" s="117">
        <f>SUM(G9:G13,G17:G21)</f>
        <v>0</v>
      </c>
      <c r="K7" s="1"/>
    </row>
    <row r="8" spans="1:11" ht="60" x14ac:dyDescent="0.25">
      <c r="A8" s="18" t="s">
        <v>0</v>
      </c>
      <c r="B8" s="71" t="s">
        <v>54</v>
      </c>
      <c r="C8" s="29" t="s">
        <v>26</v>
      </c>
      <c r="D8" s="19" t="s">
        <v>2</v>
      </c>
      <c r="E8" s="19" t="s">
        <v>3</v>
      </c>
      <c r="F8" s="19" t="s">
        <v>1</v>
      </c>
      <c r="G8" s="29" t="s">
        <v>4</v>
      </c>
      <c r="H8" s="118"/>
      <c r="K8" s="1"/>
    </row>
    <row r="9" spans="1:11" ht="15.75" x14ac:dyDescent="0.25">
      <c r="A9" s="20">
        <v>1</v>
      </c>
      <c r="B9" s="7" t="s">
        <v>68</v>
      </c>
      <c r="C9" s="16"/>
      <c r="D9" s="10">
        <f>IF(C9=$I$9,150,IF(C9=$I$10,75,IF(C9=$I$11,45,0)))</f>
        <v>0</v>
      </c>
      <c r="E9" s="30"/>
      <c r="F9" s="10">
        <f>IF(E9&gt;0,IF(E9&gt;1,(1+(E9/4)^4)^(-1/3),1),0)</f>
        <v>0</v>
      </c>
      <c r="G9" s="11">
        <f>IF((LEN(B9)&gt;0)*(E9&gt;0),D9*F9,0)</f>
        <v>0</v>
      </c>
      <c r="H9" s="118"/>
      <c r="I9" s="17" t="s">
        <v>23</v>
      </c>
    </row>
    <row r="10" spans="1:11" ht="15.75" x14ac:dyDescent="0.25">
      <c r="A10" s="20">
        <v>2</v>
      </c>
      <c r="B10" s="7"/>
      <c r="C10" s="16"/>
      <c r="D10" s="10">
        <f>IF(C10=$I$9,150,IF(C10=$I$10,75,IF(C10=$I$11,45,0)))</f>
        <v>0</v>
      </c>
      <c r="E10" s="30"/>
      <c r="F10" s="10">
        <f>IF(E10&gt;0,IF(E10&gt;1,(1+(E10/4)^4)^(-1/3),1),0)</f>
        <v>0</v>
      </c>
      <c r="G10" s="11">
        <f>IF((LEN(B10)&gt;0)*(E10&gt;0),D10*F10,0)</f>
        <v>0</v>
      </c>
      <c r="H10" s="118"/>
      <c r="I10" s="17" t="s">
        <v>9</v>
      </c>
    </row>
    <row r="11" spans="1:11" ht="15.75" x14ac:dyDescent="0.25">
      <c r="A11" s="20">
        <v>3</v>
      </c>
      <c r="B11" s="7"/>
      <c r="C11" s="16"/>
      <c r="D11" s="10">
        <f>IF(C11=$I$9,150,IF(C11=$I$10,75,IF(C11=$I$11,45,0)))</f>
        <v>0</v>
      </c>
      <c r="E11" s="30"/>
      <c r="F11" s="10">
        <f>IF(E11&gt;0,IF(E11&gt;1,(1+(E11/4)^4)^(-1/3),1),0)</f>
        <v>0</v>
      </c>
      <c r="G11" s="11">
        <f>IF((LEN(B11)&gt;0)*(E11&gt;0),D11*F11,0)</f>
        <v>0</v>
      </c>
      <c r="H11" s="118"/>
      <c r="I11" s="17" t="s">
        <v>8</v>
      </c>
      <c r="K11" s="1"/>
    </row>
    <row r="12" spans="1:11" ht="15.75" x14ac:dyDescent="0.25">
      <c r="A12" s="20">
        <v>4</v>
      </c>
      <c r="B12" s="7"/>
      <c r="C12" s="16"/>
      <c r="D12" s="10">
        <f>IF(C12=$I$9,150,IF(C12=$I$10,75,IF(C12=$I$11,45,0)))</f>
        <v>0</v>
      </c>
      <c r="E12" s="30"/>
      <c r="F12" s="10">
        <f>IF(E12&gt;0,IF(E12&gt;1,(1+(E12/4)^4)^(-1/3),1),0)</f>
        <v>0</v>
      </c>
      <c r="G12" s="11">
        <f>IF((LEN(B12)&gt;0)*(E12&gt;0),D12*F12,0)</f>
        <v>0</v>
      </c>
      <c r="H12" s="118"/>
    </row>
    <row r="13" spans="1:11" ht="15.75" x14ac:dyDescent="0.25">
      <c r="A13" s="20">
        <v>5</v>
      </c>
      <c r="B13" s="7"/>
      <c r="C13" s="16"/>
      <c r="D13" s="10">
        <f>IF(C13=$I$9,150,IF(C13=$I$10,75,IF(C13=$I$11,45,0)))</f>
        <v>0</v>
      </c>
      <c r="E13" s="30"/>
      <c r="F13" s="10">
        <f>IF(E13&gt;0,IF(E13&gt;1,(1+(E13/4)^4)^(-1/3),1),0)</f>
        <v>0</v>
      </c>
      <c r="G13" s="11">
        <f>IF((LEN(B13)&gt;0)*(E13&gt;0),D13*F13,0)</f>
        <v>0</v>
      </c>
      <c r="H13" s="118"/>
    </row>
    <row r="14" spans="1:11" ht="15.75" x14ac:dyDescent="0.25">
      <c r="A14" s="2"/>
      <c r="B14" s="3" t="s">
        <v>24</v>
      </c>
      <c r="C14" s="3"/>
      <c r="D14" s="4"/>
      <c r="E14" s="5"/>
      <c r="F14" s="5"/>
      <c r="G14" s="5"/>
      <c r="H14" s="119"/>
    </row>
    <row r="15" spans="1:11" ht="35.25" customHeight="1" x14ac:dyDescent="0.25">
      <c r="A15" s="123" t="s">
        <v>44</v>
      </c>
      <c r="B15" s="124"/>
      <c r="C15" s="124"/>
      <c r="D15" s="124"/>
      <c r="E15" s="124"/>
      <c r="F15" s="124"/>
      <c r="G15" s="125"/>
      <c r="H15" s="119"/>
    </row>
    <row r="16" spans="1:11" ht="45" x14ac:dyDescent="0.25">
      <c r="A16" s="21" t="s">
        <v>0</v>
      </c>
      <c r="B16" s="150" t="s">
        <v>55</v>
      </c>
      <c r="C16" s="151"/>
      <c r="D16" s="152"/>
      <c r="E16" s="31" t="s">
        <v>3</v>
      </c>
      <c r="F16" s="22" t="s">
        <v>1</v>
      </c>
      <c r="G16" s="53" t="s">
        <v>4</v>
      </c>
      <c r="H16" s="119"/>
    </row>
    <row r="17" spans="1:10" ht="15.75" x14ac:dyDescent="0.25">
      <c r="A17" s="20">
        <v>1</v>
      </c>
      <c r="B17" s="135"/>
      <c r="C17" s="136"/>
      <c r="D17" s="137"/>
      <c r="E17" s="30"/>
      <c r="F17" s="10">
        <f>IF(E17&gt;0,IF(E17&gt;1,(1+(E17/4)^4)^(-1/3),1),0)</f>
        <v>0</v>
      </c>
      <c r="G17" s="12">
        <f>IF((LEN(B17)&gt;0)*(E17&gt;0),150*F17,0)</f>
        <v>0</v>
      </c>
      <c r="H17" s="119"/>
    </row>
    <row r="18" spans="1:10" ht="15.75" x14ac:dyDescent="0.25">
      <c r="A18" s="20">
        <v>2</v>
      </c>
      <c r="B18" s="112"/>
      <c r="C18" s="134"/>
      <c r="D18" s="113"/>
      <c r="E18" s="30"/>
      <c r="F18" s="10">
        <f>IF(E18&gt;0,IF(E18&gt;1,(1+(E18/4)^4)^(-1/3),1),0)</f>
        <v>0</v>
      </c>
      <c r="G18" s="12">
        <f>IF((LEN(B18)&gt;0)*(E18&gt;0),150*F18,0)</f>
        <v>0</v>
      </c>
      <c r="H18" s="119"/>
    </row>
    <row r="19" spans="1:10" ht="15.75" x14ac:dyDescent="0.25">
      <c r="A19" s="20">
        <v>3</v>
      </c>
      <c r="B19" s="112"/>
      <c r="C19" s="134"/>
      <c r="D19" s="113"/>
      <c r="E19" s="30"/>
      <c r="F19" s="10">
        <f>IF(E19&gt;0,IF(E19&gt;1,(1+(E19/4)^4)^(-1/3),1),0)</f>
        <v>0</v>
      </c>
      <c r="G19" s="12">
        <f>IF((LEN(B19)&gt;0)*(E19&gt;0),150*F19,0)</f>
        <v>0</v>
      </c>
      <c r="H19" s="119"/>
    </row>
    <row r="20" spans="1:10" ht="15.75" x14ac:dyDescent="0.25">
      <c r="A20" s="20">
        <v>4</v>
      </c>
      <c r="B20" s="112"/>
      <c r="C20" s="134"/>
      <c r="D20" s="113"/>
      <c r="E20" s="30"/>
      <c r="F20" s="10">
        <f>IF(E20&gt;0,IF(E20&gt;1,(1+(E20/4)^4)^(-1/3),1),0)</f>
        <v>0</v>
      </c>
      <c r="G20" s="12">
        <f>IF((LEN(B20)&gt;0)*(E20&gt;0),150*F20,0)</f>
        <v>0</v>
      </c>
      <c r="H20" s="119"/>
    </row>
    <row r="21" spans="1:10" ht="16.5" thickBot="1" x14ac:dyDescent="0.3">
      <c r="A21" s="32">
        <v>5</v>
      </c>
      <c r="B21" s="138"/>
      <c r="C21" s="139"/>
      <c r="D21" s="140"/>
      <c r="E21" s="33"/>
      <c r="F21" s="34">
        <f>IF(E21&gt;0,IF(E21&gt;1,(1+(E21/4)^4)^(-1/3),1),0)</f>
        <v>0</v>
      </c>
      <c r="G21" s="35">
        <f>IF((LEN(B21)&gt;0)*(E21&gt;0),150*F21,0)</f>
        <v>0</v>
      </c>
      <c r="H21" s="120"/>
    </row>
    <row r="22" spans="1:10" ht="15.75" thickBot="1" x14ac:dyDescent="0.3"/>
    <row r="23" spans="1:10" s="6" customFormat="1" ht="37.5" customHeight="1" thickBot="1" x14ac:dyDescent="0.3">
      <c r="A23" s="126" t="s">
        <v>57</v>
      </c>
      <c r="B23" s="127"/>
      <c r="C23" s="127"/>
      <c r="D23" s="127"/>
      <c r="E23" s="127"/>
      <c r="F23" s="127"/>
      <c r="G23" s="128"/>
      <c r="H23" s="54" t="s">
        <v>10</v>
      </c>
    </row>
    <row r="24" spans="1:10" s="6" customFormat="1" ht="30" x14ac:dyDescent="0.25">
      <c r="A24" s="63" t="s">
        <v>0</v>
      </c>
      <c r="B24" s="141" t="s">
        <v>46</v>
      </c>
      <c r="C24" s="142"/>
      <c r="D24" s="142"/>
      <c r="E24" s="143"/>
      <c r="F24" s="64" t="s">
        <v>27</v>
      </c>
      <c r="G24" s="65" t="s">
        <v>35</v>
      </c>
      <c r="H24" s="129">
        <f>SUM(G25:G29)</f>
        <v>0</v>
      </c>
    </row>
    <row r="25" spans="1:10" s="6" customFormat="1" ht="15.75" x14ac:dyDescent="0.25">
      <c r="A25" s="50">
        <v>1</v>
      </c>
      <c r="B25" s="104"/>
      <c r="C25" s="105"/>
      <c r="D25" s="105"/>
      <c r="E25" s="106"/>
      <c r="F25" s="55"/>
      <c r="G25" s="11">
        <f>IF(LEN(B25)&gt;5,IF(F25=$I$25,50,IF(F25=$I$26,20,0)),0)</f>
        <v>0</v>
      </c>
      <c r="H25" s="130"/>
      <c r="I25" s="6" t="s">
        <v>48</v>
      </c>
    </row>
    <row r="26" spans="1:10" s="6" customFormat="1" ht="15.75" x14ac:dyDescent="0.25">
      <c r="A26" s="50">
        <v>2</v>
      </c>
      <c r="B26" s="104"/>
      <c r="C26" s="105"/>
      <c r="D26" s="105"/>
      <c r="E26" s="106"/>
      <c r="F26" s="55"/>
      <c r="G26" s="11">
        <f>IF(LEN(B26)&gt;5,IF(F26=$I$25,50,IF(F26=$I$26,20,0)),0)</f>
        <v>0</v>
      </c>
      <c r="H26" s="130"/>
      <c r="I26" s="6" t="s">
        <v>47</v>
      </c>
    </row>
    <row r="27" spans="1:10" s="6" customFormat="1" ht="15.75" x14ac:dyDescent="0.25">
      <c r="A27" s="50">
        <v>3</v>
      </c>
      <c r="B27" s="104"/>
      <c r="C27" s="105"/>
      <c r="D27" s="105"/>
      <c r="E27" s="106"/>
      <c r="F27" s="55"/>
      <c r="G27" s="11">
        <f>IF(LEN(B27)&gt;5,IF(F27=$I$25,50,IF(F27=$I$26,20,0)),0)</f>
        <v>0</v>
      </c>
      <c r="H27" s="130"/>
    </row>
    <row r="28" spans="1:10" s="6" customFormat="1" ht="15.75" x14ac:dyDescent="0.25">
      <c r="A28" s="50">
        <v>4</v>
      </c>
      <c r="B28" s="104"/>
      <c r="C28" s="105"/>
      <c r="D28" s="105"/>
      <c r="E28" s="106"/>
      <c r="F28" s="55"/>
      <c r="G28" s="11">
        <f>IF(LEN(B28)&gt;5,IF(F28=$I$25,50,IF(F28=$I$26,20,0)),0)</f>
        <v>0</v>
      </c>
      <c r="H28" s="130"/>
    </row>
    <row r="29" spans="1:10" s="6" customFormat="1" ht="16.5" thickBot="1" x14ac:dyDescent="0.3">
      <c r="A29" s="51">
        <v>5</v>
      </c>
      <c r="B29" s="107"/>
      <c r="C29" s="108"/>
      <c r="D29" s="108"/>
      <c r="E29" s="109"/>
      <c r="F29" s="56"/>
      <c r="G29" s="38">
        <f>IF(LEN(B29)&gt;5,IF(F29=$I$25,50,IF(F29=$I$26,20,0)),0)</f>
        <v>0</v>
      </c>
      <c r="H29" s="131"/>
    </row>
    <row r="30" spans="1:10" ht="15.75" thickBot="1" x14ac:dyDescent="0.3"/>
    <row r="31" spans="1:10" ht="30" customHeight="1" thickBot="1" x14ac:dyDescent="0.3">
      <c r="A31" s="144" t="s">
        <v>32</v>
      </c>
      <c r="B31" s="145"/>
      <c r="C31" s="145"/>
      <c r="D31" s="145"/>
      <c r="E31" s="145"/>
      <c r="F31" s="145"/>
      <c r="G31" s="146"/>
      <c r="H31" s="44" t="s">
        <v>10</v>
      </c>
      <c r="J31" s="57"/>
    </row>
    <row r="32" spans="1:10" ht="38.25" customHeight="1" x14ac:dyDescent="0.25">
      <c r="A32" s="21" t="s">
        <v>0</v>
      </c>
      <c r="B32" s="110" t="s">
        <v>34</v>
      </c>
      <c r="C32" s="116"/>
      <c r="D32" s="111"/>
      <c r="E32" s="110" t="s">
        <v>36</v>
      </c>
      <c r="F32" s="111"/>
      <c r="G32" s="47" t="s">
        <v>4</v>
      </c>
      <c r="H32" s="132">
        <f>SUM(G33:G46)</f>
        <v>0</v>
      </c>
      <c r="J32" s="28"/>
    </row>
    <row r="33" spans="1:10" ht="15.75" x14ac:dyDescent="0.25">
      <c r="A33" s="20">
        <v>1</v>
      </c>
      <c r="B33" s="96"/>
      <c r="C33" s="97"/>
      <c r="D33" s="98"/>
      <c r="E33" s="102"/>
      <c r="F33" s="103"/>
      <c r="G33" s="11">
        <f>IF(LEN(B33)&gt;0,IF(E33&lt;200,E33,200),0)</f>
        <v>0</v>
      </c>
      <c r="H33" s="132"/>
      <c r="J33" s="58"/>
    </row>
    <row r="34" spans="1:10" ht="15.75" x14ac:dyDescent="0.25">
      <c r="A34" s="20">
        <v>2</v>
      </c>
      <c r="B34" s="96"/>
      <c r="C34" s="97"/>
      <c r="D34" s="98"/>
      <c r="E34" s="112"/>
      <c r="F34" s="113"/>
      <c r="G34" s="11">
        <f t="shared" ref="G34:G46" si="0">IF(LEN(B34)&gt;0,IF(E34&lt;200,E34,200),0)</f>
        <v>0</v>
      </c>
      <c r="H34" s="132"/>
      <c r="J34" s="59"/>
    </row>
    <row r="35" spans="1:10" ht="15.75" x14ac:dyDescent="0.25">
      <c r="A35" s="20">
        <v>3</v>
      </c>
      <c r="B35" s="96"/>
      <c r="C35" s="97"/>
      <c r="D35" s="98"/>
      <c r="E35" s="112"/>
      <c r="F35" s="113"/>
      <c r="G35" s="11">
        <f t="shared" si="0"/>
        <v>0</v>
      </c>
      <c r="H35" s="132"/>
      <c r="J35" s="59"/>
    </row>
    <row r="36" spans="1:10" ht="15.75" x14ac:dyDescent="0.25">
      <c r="A36" s="20">
        <v>4</v>
      </c>
      <c r="B36" s="96"/>
      <c r="C36" s="97"/>
      <c r="D36" s="98"/>
      <c r="E36" s="112"/>
      <c r="F36" s="113"/>
      <c r="G36" s="11">
        <f t="shared" si="0"/>
        <v>0</v>
      </c>
      <c r="H36" s="132"/>
      <c r="J36" s="58"/>
    </row>
    <row r="37" spans="1:10" ht="15.75" x14ac:dyDescent="0.25">
      <c r="A37" s="20">
        <v>5</v>
      </c>
      <c r="B37" s="96"/>
      <c r="C37" s="97"/>
      <c r="D37" s="98"/>
      <c r="E37" s="112"/>
      <c r="F37" s="113"/>
      <c r="G37" s="11">
        <f t="shared" si="0"/>
        <v>0</v>
      </c>
      <c r="H37" s="132"/>
      <c r="J37" s="58"/>
    </row>
    <row r="38" spans="1:10" ht="15.75" x14ac:dyDescent="0.25">
      <c r="A38" s="20">
        <v>6</v>
      </c>
      <c r="B38" s="96"/>
      <c r="C38" s="97"/>
      <c r="D38" s="98"/>
      <c r="E38" s="112"/>
      <c r="F38" s="113"/>
      <c r="G38" s="11">
        <f t="shared" si="0"/>
        <v>0</v>
      </c>
      <c r="H38" s="132"/>
      <c r="J38" s="58"/>
    </row>
    <row r="39" spans="1:10" ht="15.75" x14ac:dyDescent="0.25">
      <c r="A39" s="20">
        <v>7</v>
      </c>
      <c r="B39" s="96"/>
      <c r="C39" s="97"/>
      <c r="D39" s="98"/>
      <c r="E39" s="112"/>
      <c r="F39" s="113"/>
      <c r="G39" s="11">
        <f t="shared" si="0"/>
        <v>0</v>
      </c>
      <c r="H39" s="132"/>
      <c r="J39" s="58"/>
    </row>
    <row r="40" spans="1:10" ht="15.75" x14ac:dyDescent="0.25">
      <c r="A40" s="20">
        <v>8</v>
      </c>
      <c r="B40" s="96"/>
      <c r="C40" s="97"/>
      <c r="D40" s="98"/>
      <c r="E40" s="112"/>
      <c r="F40" s="113"/>
      <c r="G40" s="11">
        <f t="shared" si="0"/>
        <v>0</v>
      </c>
      <c r="H40" s="132"/>
      <c r="J40" s="58"/>
    </row>
    <row r="41" spans="1:10" ht="15.75" x14ac:dyDescent="0.25">
      <c r="A41" s="20">
        <v>9</v>
      </c>
      <c r="B41" s="96"/>
      <c r="C41" s="97"/>
      <c r="D41" s="98"/>
      <c r="E41" s="112"/>
      <c r="F41" s="113"/>
      <c r="G41" s="11">
        <f t="shared" si="0"/>
        <v>0</v>
      </c>
      <c r="H41" s="132"/>
      <c r="J41" s="58"/>
    </row>
    <row r="42" spans="1:10" ht="15.75" x14ac:dyDescent="0.25">
      <c r="A42" s="20">
        <v>10</v>
      </c>
      <c r="B42" s="96"/>
      <c r="C42" s="97"/>
      <c r="D42" s="98"/>
      <c r="E42" s="112"/>
      <c r="F42" s="113"/>
      <c r="G42" s="11">
        <f t="shared" si="0"/>
        <v>0</v>
      </c>
      <c r="H42" s="132"/>
      <c r="J42" s="58"/>
    </row>
    <row r="43" spans="1:10" ht="15.75" x14ac:dyDescent="0.25">
      <c r="A43" s="20">
        <v>11</v>
      </c>
      <c r="B43" s="96"/>
      <c r="C43" s="97"/>
      <c r="D43" s="98"/>
      <c r="E43" s="112"/>
      <c r="F43" s="113"/>
      <c r="G43" s="11">
        <f t="shared" si="0"/>
        <v>0</v>
      </c>
      <c r="H43" s="132"/>
      <c r="J43" s="58"/>
    </row>
    <row r="44" spans="1:10" ht="15.75" x14ac:dyDescent="0.25">
      <c r="A44" s="20">
        <v>12</v>
      </c>
      <c r="B44" s="96"/>
      <c r="C44" s="97"/>
      <c r="D44" s="98"/>
      <c r="E44" s="112"/>
      <c r="F44" s="113"/>
      <c r="G44" s="11">
        <f t="shared" si="0"/>
        <v>0</v>
      </c>
      <c r="H44" s="132"/>
      <c r="J44" s="58"/>
    </row>
    <row r="45" spans="1:10" ht="15.75" x14ac:dyDescent="0.25">
      <c r="A45" s="20">
        <v>13</v>
      </c>
      <c r="B45" s="96"/>
      <c r="C45" s="97"/>
      <c r="D45" s="98"/>
      <c r="E45" s="112"/>
      <c r="F45" s="113"/>
      <c r="G45" s="11">
        <f t="shared" si="0"/>
        <v>0</v>
      </c>
      <c r="H45" s="132"/>
      <c r="J45" s="58"/>
    </row>
    <row r="46" spans="1:10" ht="16.5" thickBot="1" x14ac:dyDescent="0.3">
      <c r="A46" s="32">
        <v>14</v>
      </c>
      <c r="B46" s="99"/>
      <c r="C46" s="100"/>
      <c r="D46" s="101"/>
      <c r="E46" s="114"/>
      <c r="F46" s="115"/>
      <c r="G46" s="38">
        <f t="shared" si="0"/>
        <v>0</v>
      </c>
      <c r="H46" s="133"/>
      <c r="J46" s="58"/>
    </row>
    <row r="47" spans="1:10" ht="15.75" thickBot="1" x14ac:dyDescent="0.3">
      <c r="J47" s="60"/>
    </row>
    <row r="48" spans="1:10" ht="32.25" customHeight="1" thickBot="1" x14ac:dyDescent="0.3">
      <c r="A48" s="201" t="s">
        <v>33</v>
      </c>
      <c r="B48" s="153"/>
      <c r="C48" s="153"/>
      <c r="D48" s="153"/>
      <c r="E48" s="153"/>
      <c r="F48" s="153"/>
      <c r="G48" s="154"/>
      <c r="H48" s="44" t="s">
        <v>10</v>
      </c>
      <c r="J48" s="61"/>
    </row>
    <row r="49" spans="1:12" x14ac:dyDescent="0.25">
      <c r="A49" s="48" t="s">
        <v>0</v>
      </c>
      <c r="B49" s="49" t="s">
        <v>5</v>
      </c>
      <c r="C49" s="110" t="s">
        <v>27</v>
      </c>
      <c r="D49" s="169"/>
      <c r="E49" s="110" t="s">
        <v>4</v>
      </c>
      <c r="F49" s="202"/>
      <c r="G49" s="202"/>
      <c r="H49" s="164">
        <f>SUM(E50:G56)</f>
        <v>0</v>
      </c>
    </row>
    <row r="50" spans="1:12" ht="15.75" x14ac:dyDescent="0.25">
      <c r="A50" s="20">
        <v>1</v>
      </c>
      <c r="B50" s="7"/>
      <c r="C50" s="147"/>
      <c r="D50" s="148"/>
      <c r="E50" s="170">
        <f>IF(LEN(B50)&gt;0,IF(C50=$I$50,90,IF(C50=$I$51,60,IF(C50=$I$52,30,0))),0)</f>
        <v>0</v>
      </c>
      <c r="F50" s="171"/>
      <c r="G50" s="171"/>
      <c r="H50" s="165"/>
      <c r="I50" s="17" t="s">
        <v>15</v>
      </c>
    </row>
    <row r="51" spans="1:12" ht="15.75" x14ac:dyDescent="0.25">
      <c r="A51" s="20">
        <v>2</v>
      </c>
      <c r="B51" s="7"/>
      <c r="C51" s="147"/>
      <c r="D51" s="148"/>
      <c r="E51" s="170">
        <f t="shared" ref="E51:E56" si="1">IF(LEN(B51)&gt;0,IF(C51=$I$50,90,IF(C51=$I$51,60,IF(C51=$I$52,30,0))),0)</f>
        <v>0</v>
      </c>
      <c r="F51" s="171"/>
      <c r="G51" s="171"/>
      <c r="H51" s="165"/>
      <c r="I51" s="17" t="s">
        <v>16</v>
      </c>
    </row>
    <row r="52" spans="1:12" ht="15.75" x14ac:dyDescent="0.25">
      <c r="A52" s="20">
        <v>3</v>
      </c>
      <c r="B52" s="7"/>
      <c r="C52" s="147"/>
      <c r="D52" s="148"/>
      <c r="E52" s="170">
        <f t="shared" si="1"/>
        <v>0</v>
      </c>
      <c r="F52" s="171"/>
      <c r="G52" s="171"/>
      <c r="H52" s="165"/>
      <c r="I52" s="17" t="s">
        <v>17</v>
      </c>
    </row>
    <row r="53" spans="1:12" ht="15.75" x14ac:dyDescent="0.25">
      <c r="A53" s="20">
        <v>4</v>
      </c>
      <c r="B53" s="7"/>
      <c r="C53" s="147"/>
      <c r="D53" s="148"/>
      <c r="E53" s="170">
        <f t="shared" si="1"/>
        <v>0</v>
      </c>
      <c r="F53" s="171"/>
      <c r="G53" s="171"/>
      <c r="H53" s="165"/>
    </row>
    <row r="54" spans="1:12" ht="15.75" x14ac:dyDescent="0.25">
      <c r="A54" s="20">
        <v>5</v>
      </c>
      <c r="B54" s="7"/>
      <c r="C54" s="147"/>
      <c r="D54" s="148"/>
      <c r="E54" s="170">
        <f t="shared" si="1"/>
        <v>0</v>
      </c>
      <c r="F54" s="171"/>
      <c r="G54" s="171"/>
      <c r="H54" s="165"/>
    </row>
    <row r="55" spans="1:12" ht="15.75" x14ac:dyDescent="0.25">
      <c r="A55" s="20">
        <v>6</v>
      </c>
      <c r="B55" s="7"/>
      <c r="C55" s="147"/>
      <c r="D55" s="148"/>
      <c r="E55" s="170">
        <f t="shared" si="1"/>
        <v>0</v>
      </c>
      <c r="F55" s="171"/>
      <c r="G55" s="171"/>
      <c r="H55" s="165"/>
    </row>
    <row r="56" spans="1:12" ht="16.5" thickBot="1" x14ac:dyDescent="0.3">
      <c r="A56" s="32">
        <v>7</v>
      </c>
      <c r="B56" s="36"/>
      <c r="C56" s="167"/>
      <c r="D56" s="168"/>
      <c r="E56" s="198">
        <f t="shared" si="1"/>
        <v>0</v>
      </c>
      <c r="F56" s="199"/>
      <c r="G56" s="199"/>
      <c r="H56" s="166"/>
    </row>
    <row r="57" spans="1:12" ht="15.75" thickBot="1" x14ac:dyDescent="0.3"/>
    <row r="58" spans="1:12" ht="29.25" customHeight="1" thickBot="1" x14ac:dyDescent="0.3">
      <c r="A58" s="201" t="s">
        <v>39</v>
      </c>
      <c r="B58" s="153"/>
      <c r="C58" s="153"/>
      <c r="D58" s="153"/>
      <c r="E58" s="153"/>
      <c r="F58" s="153"/>
      <c r="G58" s="154"/>
      <c r="H58" s="44" t="s">
        <v>10</v>
      </c>
    </row>
    <row r="59" spans="1:12" x14ac:dyDescent="0.25">
      <c r="A59" s="48" t="s">
        <v>0</v>
      </c>
      <c r="B59" s="49" t="s">
        <v>51</v>
      </c>
      <c r="C59" s="62" t="s">
        <v>27</v>
      </c>
      <c r="D59" s="110" t="s">
        <v>28</v>
      </c>
      <c r="E59" s="111"/>
      <c r="F59" s="85" t="s">
        <v>4</v>
      </c>
      <c r="G59" s="169"/>
      <c r="H59" s="164">
        <f>SUM(F60:G67)</f>
        <v>0</v>
      </c>
      <c r="L59" s="6"/>
    </row>
    <row r="60" spans="1:12" ht="15.75" x14ac:dyDescent="0.25">
      <c r="A60" s="20">
        <v>1</v>
      </c>
      <c r="B60" s="7"/>
      <c r="C60" s="16"/>
      <c r="D60" s="162"/>
      <c r="E60" s="163"/>
      <c r="F60" s="172">
        <f>IF(LEN(B60)&gt;5,1,0)*IF(C60=$I$60,150,IF(C60=$I$61,90,IF(C60=$I$62,50,IF(C60=$I$63,30,20))))*IF(D60=$J$60,1,0.5)</f>
        <v>0</v>
      </c>
      <c r="G60" s="173"/>
      <c r="H60" s="165"/>
      <c r="I60" s="17" t="s">
        <v>19</v>
      </c>
      <c r="J60" s="17" t="s">
        <v>21</v>
      </c>
    </row>
    <row r="61" spans="1:12" ht="15.75" x14ac:dyDescent="0.25">
      <c r="A61" s="20">
        <v>2</v>
      </c>
      <c r="B61" s="7"/>
      <c r="C61" s="16"/>
      <c r="D61" s="162"/>
      <c r="E61" s="163"/>
      <c r="F61" s="172">
        <f t="shared" ref="F61:F67" si="2">IF(LEN(B61)&gt;5,1,0)*IF(C61=$I$60,150,IF(C61=$I$61,90,IF(C61=$I$62,50,IF(C61=$I$63,30,20))))*IF(D61=$J$60,1,0.5)</f>
        <v>0</v>
      </c>
      <c r="G61" s="173"/>
      <c r="H61" s="165"/>
      <c r="I61" s="17" t="s">
        <v>15</v>
      </c>
      <c r="J61" s="17" t="s">
        <v>22</v>
      </c>
      <c r="L61" s="6"/>
    </row>
    <row r="62" spans="1:12" ht="15.75" x14ac:dyDescent="0.25">
      <c r="A62" s="20">
        <v>3</v>
      </c>
      <c r="B62" s="7"/>
      <c r="C62" s="16"/>
      <c r="D62" s="162"/>
      <c r="E62" s="163"/>
      <c r="F62" s="172">
        <f t="shared" si="2"/>
        <v>0</v>
      </c>
      <c r="G62" s="173"/>
      <c r="H62" s="165"/>
      <c r="I62" s="17" t="s">
        <v>16</v>
      </c>
      <c r="L62" s="6"/>
    </row>
    <row r="63" spans="1:12" ht="15.75" x14ac:dyDescent="0.25">
      <c r="A63" s="20">
        <v>4</v>
      </c>
      <c r="B63" s="7"/>
      <c r="C63" s="16"/>
      <c r="D63" s="162"/>
      <c r="E63" s="163"/>
      <c r="F63" s="172">
        <f t="shared" si="2"/>
        <v>0</v>
      </c>
      <c r="G63" s="173"/>
      <c r="H63" s="165"/>
      <c r="I63" s="17" t="s">
        <v>20</v>
      </c>
      <c r="L63" s="6"/>
    </row>
    <row r="64" spans="1:12" ht="15.75" x14ac:dyDescent="0.25">
      <c r="A64" s="20">
        <v>5</v>
      </c>
      <c r="B64" s="7"/>
      <c r="C64" s="16"/>
      <c r="D64" s="162"/>
      <c r="E64" s="163"/>
      <c r="F64" s="172">
        <f t="shared" si="2"/>
        <v>0</v>
      </c>
      <c r="G64" s="173"/>
      <c r="H64" s="165"/>
      <c r="I64" s="17" t="s">
        <v>18</v>
      </c>
      <c r="L64" s="6"/>
    </row>
    <row r="65" spans="1:12" ht="15.75" x14ac:dyDescent="0.25">
      <c r="A65" s="20">
        <v>6</v>
      </c>
      <c r="B65" s="7"/>
      <c r="C65" s="16"/>
      <c r="D65" s="162"/>
      <c r="E65" s="163"/>
      <c r="F65" s="172">
        <f t="shared" si="2"/>
        <v>0</v>
      </c>
      <c r="G65" s="173"/>
      <c r="H65" s="165"/>
      <c r="L65" s="6"/>
    </row>
    <row r="66" spans="1:12" ht="15.75" x14ac:dyDescent="0.25">
      <c r="A66" s="20">
        <v>7</v>
      </c>
      <c r="B66" s="7"/>
      <c r="C66" s="16"/>
      <c r="D66" s="162"/>
      <c r="E66" s="163"/>
      <c r="F66" s="172">
        <f t="shared" si="2"/>
        <v>0</v>
      </c>
      <c r="G66" s="173"/>
      <c r="H66" s="165"/>
      <c r="L66" s="6"/>
    </row>
    <row r="67" spans="1:12" ht="16.5" thickBot="1" x14ac:dyDescent="0.3">
      <c r="A67" s="32">
        <v>8</v>
      </c>
      <c r="B67" s="36"/>
      <c r="C67" s="37"/>
      <c r="D67" s="194"/>
      <c r="E67" s="195"/>
      <c r="F67" s="160">
        <f t="shared" si="2"/>
        <v>0</v>
      </c>
      <c r="G67" s="161"/>
      <c r="H67" s="166"/>
      <c r="L67" s="6"/>
    </row>
    <row r="68" spans="1:12" ht="15.75" thickBot="1" x14ac:dyDescent="0.3"/>
    <row r="69" spans="1:12" ht="30.75" thickBot="1" x14ac:dyDescent="0.3">
      <c r="A69" s="201" t="s">
        <v>40</v>
      </c>
      <c r="B69" s="153"/>
      <c r="C69" s="153"/>
      <c r="D69" s="153"/>
      <c r="E69" s="153"/>
      <c r="F69" s="153"/>
      <c r="G69" s="154"/>
      <c r="H69" s="44" t="s">
        <v>10</v>
      </c>
    </row>
    <row r="70" spans="1:12" ht="45" x14ac:dyDescent="0.25">
      <c r="A70" s="21" t="s">
        <v>0</v>
      </c>
      <c r="B70" s="45" t="s">
        <v>6</v>
      </c>
      <c r="C70" s="53" t="s">
        <v>29</v>
      </c>
      <c r="D70" s="53" t="s">
        <v>2</v>
      </c>
      <c r="E70" s="22" t="s">
        <v>3</v>
      </c>
      <c r="F70" s="53" t="s">
        <v>1</v>
      </c>
      <c r="G70" s="53" t="s">
        <v>4</v>
      </c>
      <c r="H70" s="165">
        <f>SUM(G71:G75)</f>
        <v>0</v>
      </c>
      <c r="I70" s="28"/>
    </row>
    <row r="71" spans="1:12" ht="15.75" x14ac:dyDescent="0.25">
      <c r="A71" s="20">
        <v>1</v>
      </c>
      <c r="B71" s="7"/>
      <c r="C71" s="16"/>
      <c r="D71" s="10">
        <f>IF(C71=$I$71,60,IF(C71=$I$72,20,0))</f>
        <v>0</v>
      </c>
      <c r="E71" s="13"/>
      <c r="F71" s="10">
        <f>IF(E71&gt;0,IF(E71&gt;1,(1+(E71/4)^4)^(-1/3),1),0)</f>
        <v>0</v>
      </c>
      <c r="G71" s="11">
        <f>IF(LEN(B71)&gt;0,D71*F71,0)</f>
        <v>0</v>
      </c>
      <c r="H71" s="165"/>
      <c r="I71" s="17" t="s">
        <v>30</v>
      </c>
    </row>
    <row r="72" spans="1:12" ht="15.75" x14ac:dyDescent="0.25">
      <c r="A72" s="20">
        <v>2</v>
      </c>
      <c r="B72" s="7"/>
      <c r="C72" s="16"/>
      <c r="D72" s="10">
        <f>IF(C72=$I$71,60,IF(C72=$I$72,20,0))</f>
        <v>0</v>
      </c>
      <c r="E72" s="13"/>
      <c r="F72" s="10">
        <f>IF(E72&gt;0,IF(E72&gt;1,(1+(E72/4)^4)^(-1/3),1),0)</f>
        <v>0</v>
      </c>
      <c r="G72" s="11">
        <f>IF(LEN(B72)&gt;0,D72*F72,0)</f>
        <v>0</v>
      </c>
      <c r="H72" s="165"/>
      <c r="I72" s="17" t="s">
        <v>31</v>
      </c>
    </row>
    <row r="73" spans="1:12" ht="15.75" x14ac:dyDescent="0.25">
      <c r="A73" s="20">
        <v>3</v>
      </c>
      <c r="B73" s="7"/>
      <c r="C73" s="16"/>
      <c r="D73" s="10">
        <f>IF(C73=$I$71,60,IF(C73=$I$72,20,0))</f>
        <v>0</v>
      </c>
      <c r="E73" s="13"/>
      <c r="F73" s="10">
        <f>IF(E73&gt;0,IF(E73&gt;1,(1+(E73/4)^4)^(-1/3),1),0)</f>
        <v>0</v>
      </c>
      <c r="G73" s="11">
        <f>IF(LEN(B73)&gt;0,D73*F73,0)</f>
        <v>0</v>
      </c>
      <c r="H73" s="165"/>
    </row>
    <row r="74" spans="1:12" ht="15.75" x14ac:dyDescent="0.25">
      <c r="A74" s="20">
        <v>4</v>
      </c>
      <c r="B74" s="7"/>
      <c r="C74" s="16"/>
      <c r="D74" s="10">
        <f>IF(C74=$I$71,60,IF(C74=$I$72,20,0))</f>
        <v>0</v>
      </c>
      <c r="E74" s="13"/>
      <c r="F74" s="10">
        <f>IF(E74&gt;0,IF(E74&gt;1,(1+(E74/4)^4)^(-1/3),1),0)</f>
        <v>0</v>
      </c>
      <c r="G74" s="11">
        <f>IF(LEN(B74)&gt;0,D74*F74,0)</f>
        <v>0</v>
      </c>
      <c r="H74" s="165"/>
    </row>
    <row r="75" spans="1:12" ht="16.5" thickBot="1" x14ac:dyDescent="0.3">
      <c r="A75" s="32">
        <v>5</v>
      </c>
      <c r="B75" s="36"/>
      <c r="C75" s="37"/>
      <c r="D75" s="34">
        <f>IF(C75=$I$71,60,IF(C75=$I$72,20,0))</f>
        <v>0</v>
      </c>
      <c r="E75" s="39"/>
      <c r="F75" s="34">
        <f>IF(E75&gt;0,IF(E75&gt;1,(1+(E75/4)^4)^(-1/3),1),0)</f>
        <v>0</v>
      </c>
      <c r="G75" s="38">
        <f>IF(LEN(B75)&gt;0,D75*F75,0)</f>
        <v>0</v>
      </c>
      <c r="H75" s="166"/>
    </row>
    <row r="76" spans="1:12" ht="15.75" thickBot="1" x14ac:dyDescent="0.3"/>
    <row r="77" spans="1:12" s="6" customFormat="1" ht="30.75" thickBot="1" x14ac:dyDescent="0.3">
      <c r="A77" s="81" t="s">
        <v>59</v>
      </c>
      <c r="B77" s="82"/>
      <c r="C77" s="82"/>
      <c r="D77" s="82"/>
      <c r="E77" s="82"/>
      <c r="F77" s="82"/>
      <c r="G77" s="82"/>
      <c r="H77" s="44" t="s">
        <v>10</v>
      </c>
      <c r="I77" s="17"/>
      <c r="J77" s="17"/>
    </row>
    <row r="78" spans="1:12" s="6" customFormat="1" ht="15.75" customHeight="1" x14ac:dyDescent="0.25">
      <c r="A78" s="72" t="s">
        <v>0</v>
      </c>
      <c r="B78" s="73" t="s">
        <v>60</v>
      </c>
      <c r="C78" s="83" t="s">
        <v>61</v>
      </c>
      <c r="D78" s="84"/>
      <c r="E78" s="74" t="s">
        <v>62</v>
      </c>
      <c r="F78" s="85" t="s">
        <v>4</v>
      </c>
      <c r="G78" s="86"/>
      <c r="H78" s="87">
        <f>SUM(F79:F80)</f>
        <v>0</v>
      </c>
      <c r="I78" s="17"/>
      <c r="J78" s="17"/>
    </row>
    <row r="79" spans="1:12" s="6" customFormat="1" x14ac:dyDescent="0.25">
      <c r="A79" s="75">
        <v>1</v>
      </c>
      <c r="B79" s="76" t="s">
        <v>63</v>
      </c>
      <c r="C79" s="90"/>
      <c r="D79" s="90"/>
      <c r="E79" s="77">
        <v>5</v>
      </c>
      <c r="F79" s="91">
        <f>IF((LEN(C79)&gt;0),C79*E79,0)</f>
        <v>0</v>
      </c>
      <c r="G79" s="92"/>
      <c r="H79" s="88"/>
      <c r="I79" s="17"/>
      <c r="J79" s="17"/>
    </row>
    <row r="80" spans="1:12" s="6" customFormat="1" ht="15.75" thickBot="1" x14ac:dyDescent="0.3">
      <c r="A80" s="78">
        <v>2</v>
      </c>
      <c r="B80" s="79" t="s">
        <v>64</v>
      </c>
      <c r="C80" s="93"/>
      <c r="D80" s="93"/>
      <c r="E80" s="80">
        <v>30</v>
      </c>
      <c r="F80" s="94">
        <f>IF((LEN(C80)&gt;0),C80*E80,0)</f>
        <v>0</v>
      </c>
      <c r="G80" s="95"/>
      <c r="H80" s="89"/>
      <c r="I80" s="17"/>
      <c r="J80" s="17"/>
    </row>
    <row r="81" spans="1:13" s="6" customFormat="1" ht="15.75" thickBot="1" x14ac:dyDescent="0.3">
      <c r="I81" s="17"/>
      <c r="J81" s="17"/>
    </row>
    <row r="82" spans="1:13" ht="30.75" thickBot="1" x14ac:dyDescent="0.3">
      <c r="A82" s="176" t="s">
        <v>65</v>
      </c>
      <c r="B82" s="177"/>
      <c r="C82" s="177"/>
      <c r="D82" s="177"/>
      <c r="E82" s="177"/>
      <c r="F82" s="177"/>
      <c r="G82" s="178"/>
      <c r="H82" s="44" t="s">
        <v>10</v>
      </c>
    </row>
    <row r="83" spans="1:13" ht="31.5" customHeight="1" x14ac:dyDescent="0.25">
      <c r="A83" s="21" t="s">
        <v>0</v>
      </c>
      <c r="B83" s="42" t="s">
        <v>7</v>
      </c>
      <c r="C83" s="179" t="s">
        <v>41</v>
      </c>
      <c r="D83" s="180"/>
      <c r="E83" s="180"/>
      <c r="F83" s="181"/>
      <c r="G83" s="43" t="s">
        <v>4</v>
      </c>
      <c r="H83" s="165">
        <f>IF(SUM(G84:G88)&lt;100,SUM(G84:G88),100)</f>
        <v>0</v>
      </c>
    </row>
    <row r="84" spans="1:13" ht="15.75" x14ac:dyDescent="0.25">
      <c r="A84" s="23">
        <v>1</v>
      </c>
      <c r="B84" s="8"/>
      <c r="C84" s="182" t="s">
        <v>53</v>
      </c>
      <c r="D84" s="183"/>
      <c r="E84" s="183"/>
      <c r="F84" s="184"/>
      <c r="G84" s="14"/>
      <c r="H84" s="165"/>
    </row>
    <row r="85" spans="1:13" ht="15.75" x14ac:dyDescent="0.25">
      <c r="A85" s="23">
        <v>2</v>
      </c>
      <c r="B85" s="8"/>
      <c r="C85" s="185"/>
      <c r="D85" s="186"/>
      <c r="E85" s="186"/>
      <c r="F85" s="187"/>
      <c r="G85" s="14"/>
      <c r="H85" s="165"/>
    </row>
    <row r="86" spans="1:13" ht="15.75" x14ac:dyDescent="0.25">
      <c r="A86" s="23">
        <v>3</v>
      </c>
      <c r="B86" s="8"/>
      <c r="C86" s="185"/>
      <c r="D86" s="186"/>
      <c r="E86" s="186"/>
      <c r="F86" s="187"/>
      <c r="G86" s="14"/>
      <c r="H86" s="165"/>
    </row>
    <row r="87" spans="1:13" ht="15.75" x14ac:dyDescent="0.25">
      <c r="A87" s="23">
        <v>4</v>
      </c>
      <c r="B87" s="8"/>
      <c r="C87" s="185"/>
      <c r="D87" s="186"/>
      <c r="E87" s="186"/>
      <c r="F87" s="187"/>
      <c r="G87" s="14"/>
      <c r="H87" s="165"/>
    </row>
    <row r="88" spans="1:13" ht="16.5" thickBot="1" x14ac:dyDescent="0.3">
      <c r="A88" s="40">
        <v>5</v>
      </c>
      <c r="B88" s="9"/>
      <c r="C88" s="188"/>
      <c r="D88" s="189"/>
      <c r="E88" s="189"/>
      <c r="F88" s="190"/>
      <c r="G88" s="15"/>
      <c r="H88" s="166"/>
    </row>
    <row r="89" spans="1:13" ht="15.75" thickBot="1" x14ac:dyDescent="0.3"/>
    <row r="90" spans="1:13" ht="18" thickBot="1" x14ac:dyDescent="0.3">
      <c r="A90" s="24"/>
      <c r="B90" s="191" t="s">
        <v>43</v>
      </c>
      <c r="C90" s="191"/>
      <c r="D90" s="191"/>
      <c r="E90" s="191"/>
      <c r="F90" s="191"/>
      <c r="G90" s="191"/>
      <c r="H90" s="41">
        <f>H7+H24+H32+H49+H59+H70+H78+H83</f>
        <v>0</v>
      </c>
    </row>
    <row r="91" spans="1:13" s="68" customFormat="1" ht="162" customHeight="1" x14ac:dyDescent="0.25">
      <c r="A91" s="196" t="s">
        <v>52</v>
      </c>
      <c r="B91" s="197"/>
      <c r="C91" s="197"/>
      <c r="D91" s="197"/>
      <c r="E91" s="197"/>
      <c r="F91" s="197"/>
      <c r="G91" s="197"/>
      <c r="H91" s="197"/>
      <c r="I91" s="67"/>
      <c r="J91" s="67"/>
    </row>
    <row r="92" spans="1:13" s="68" customFormat="1" ht="31.5" customHeight="1" x14ac:dyDescent="0.25">
      <c r="A92" s="200" t="s">
        <v>67</v>
      </c>
      <c r="B92" s="200"/>
      <c r="C92" s="200"/>
      <c r="D92" s="200"/>
      <c r="E92" s="200"/>
      <c r="F92" s="200"/>
      <c r="G92" s="200"/>
      <c r="H92" s="200"/>
      <c r="I92" s="67"/>
      <c r="J92" s="67"/>
    </row>
    <row r="93" spans="1:13" s="68" customFormat="1" ht="40.5" customHeight="1" x14ac:dyDescent="0.25">
      <c r="A93" s="192" t="s">
        <v>49</v>
      </c>
      <c r="B93" s="192"/>
      <c r="C93" s="192"/>
      <c r="D93" s="192"/>
      <c r="E93" s="192"/>
      <c r="F93" s="192"/>
      <c r="G93" s="192"/>
      <c r="H93" s="192"/>
      <c r="I93" s="69"/>
      <c r="J93" s="67"/>
      <c r="M93" s="66"/>
    </row>
    <row r="94" spans="1:13" s="68" customFormat="1" ht="31.5" customHeight="1" x14ac:dyDescent="0.25">
      <c r="A94" s="193" t="s">
        <v>50</v>
      </c>
      <c r="B94" s="193"/>
      <c r="C94" s="193"/>
      <c r="D94" s="193"/>
      <c r="E94" s="193"/>
      <c r="F94" s="193"/>
      <c r="G94" s="193"/>
      <c r="H94" s="193"/>
      <c r="I94" s="67"/>
      <c r="J94" s="67"/>
      <c r="M94" s="70"/>
    </row>
    <row r="95" spans="1:13" s="68" customFormat="1" ht="36.75" customHeight="1" x14ac:dyDescent="0.25">
      <c r="A95" s="159" t="s">
        <v>66</v>
      </c>
      <c r="B95" s="159"/>
      <c r="C95" s="159"/>
      <c r="D95" s="159"/>
      <c r="E95" s="159"/>
      <c r="F95" s="159"/>
      <c r="G95" s="159"/>
      <c r="H95" s="159"/>
      <c r="I95" s="67"/>
      <c r="J95" s="67"/>
      <c r="M95" s="66"/>
    </row>
    <row r="96" spans="1:13" ht="164.25" customHeight="1" x14ac:dyDescent="0.25">
      <c r="A96" s="17"/>
      <c r="B96" s="174" t="s">
        <v>56</v>
      </c>
      <c r="C96" s="175"/>
      <c r="D96" s="175"/>
      <c r="E96" s="175"/>
      <c r="F96" s="175"/>
      <c r="G96" s="175"/>
      <c r="H96" s="175"/>
    </row>
    <row r="97" spans="1:2" ht="15.75" customHeight="1" x14ac:dyDescent="0.25"/>
    <row r="101" spans="1:2" x14ac:dyDescent="0.25">
      <c r="A101" s="25"/>
      <c r="B101" s="17" t="s">
        <v>11</v>
      </c>
    </row>
    <row r="102" spans="1:2" x14ac:dyDescent="0.25">
      <c r="A102" s="26"/>
      <c r="B102" s="17" t="s">
        <v>12</v>
      </c>
    </row>
    <row r="103" spans="1:2" x14ac:dyDescent="0.25">
      <c r="A103" s="27"/>
      <c r="B103" s="17" t="s">
        <v>13</v>
      </c>
    </row>
    <row r="104" spans="1:2" ht="15.75" x14ac:dyDescent="0.25">
      <c r="A104" s="14"/>
      <c r="B104" s="17" t="s">
        <v>14</v>
      </c>
    </row>
    <row r="106" spans="1:2" ht="18" x14ac:dyDescent="0.25">
      <c r="A106" s="52" t="s">
        <v>42</v>
      </c>
    </row>
  </sheetData>
  <sheetProtection password="DAA7" sheet="1" insertRows="0" deleteRows="0"/>
  <mergeCells count="113">
    <mergeCell ref="D65:E65"/>
    <mergeCell ref="E49:G49"/>
    <mergeCell ref="B96:H96"/>
    <mergeCell ref="A82:G82"/>
    <mergeCell ref="C83:F83"/>
    <mergeCell ref="C84:F88"/>
    <mergeCell ref="B90:G90"/>
    <mergeCell ref="H83:H88"/>
    <mergeCell ref="A93:H93"/>
    <mergeCell ref="A94:H94"/>
    <mergeCell ref="E50:G50"/>
    <mergeCell ref="H70:H75"/>
    <mergeCell ref="E51:G51"/>
    <mergeCell ref="F60:G60"/>
    <mergeCell ref="F61:G61"/>
    <mergeCell ref="F63:G63"/>
    <mergeCell ref="D67:E67"/>
    <mergeCell ref="F64:G64"/>
    <mergeCell ref="F65:G65"/>
    <mergeCell ref="F66:G66"/>
    <mergeCell ref="A91:H91"/>
    <mergeCell ref="E56:G56"/>
    <mergeCell ref="A92:H92"/>
    <mergeCell ref="E52:G52"/>
    <mergeCell ref="E53:G53"/>
    <mergeCell ref="E54:G54"/>
    <mergeCell ref="B1:H1"/>
    <mergeCell ref="B16:D16"/>
    <mergeCell ref="A6:G6"/>
    <mergeCell ref="A2:H2"/>
    <mergeCell ref="A3:H3"/>
    <mergeCell ref="A4:H4"/>
    <mergeCell ref="B18:D18"/>
    <mergeCell ref="A95:H95"/>
    <mergeCell ref="B20:D20"/>
    <mergeCell ref="F67:G67"/>
    <mergeCell ref="D66:E66"/>
    <mergeCell ref="D59:E59"/>
    <mergeCell ref="H49:H56"/>
    <mergeCell ref="H59:H67"/>
    <mergeCell ref="C55:D55"/>
    <mergeCell ref="C56:D56"/>
    <mergeCell ref="C49:D49"/>
    <mergeCell ref="E55:G55"/>
    <mergeCell ref="F62:G62"/>
    <mergeCell ref="C53:D53"/>
    <mergeCell ref="D61:E61"/>
    <mergeCell ref="D62:E62"/>
    <mergeCell ref="F59:G59"/>
    <mergeCell ref="A48:G48"/>
    <mergeCell ref="H7:H21"/>
    <mergeCell ref="A7:G7"/>
    <mergeCell ref="A15:G15"/>
    <mergeCell ref="A23:G23"/>
    <mergeCell ref="H24:H29"/>
    <mergeCell ref="H32:H46"/>
    <mergeCell ref="B19:D19"/>
    <mergeCell ref="E45:F45"/>
    <mergeCell ref="B17:D17"/>
    <mergeCell ref="B21:D21"/>
    <mergeCell ref="B40:D40"/>
    <mergeCell ref="B24:E24"/>
    <mergeCell ref="B34:D34"/>
    <mergeCell ref="B35:D35"/>
    <mergeCell ref="B36:D36"/>
    <mergeCell ref="A31:G31"/>
    <mergeCell ref="E37:F37"/>
    <mergeCell ref="B38:D38"/>
    <mergeCell ref="B39:D39"/>
    <mergeCell ref="B41:D41"/>
    <mergeCell ref="B42:D42"/>
    <mergeCell ref="E33:F33"/>
    <mergeCell ref="B25:E25"/>
    <mergeCell ref="B26:E26"/>
    <mergeCell ref="B27:E27"/>
    <mergeCell ref="B28:E28"/>
    <mergeCell ref="B29:E29"/>
    <mergeCell ref="E32:F32"/>
    <mergeCell ref="B33:D33"/>
    <mergeCell ref="B37:D37"/>
    <mergeCell ref="B32:D32"/>
    <mergeCell ref="E38:F38"/>
    <mergeCell ref="E39:F39"/>
    <mergeCell ref="E40:F40"/>
    <mergeCell ref="E41:F41"/>
    <mergeCell ref="E42:F42"/>
    <mergeCell ref="E36:F36"/>
    <mergeCell ref="E34:F34"/>
    <mergeCell ref="E35:F35"/>
    <mergeCell ref="A77:G77"/>
    <mergeCell ref="C78:D78"/>
    <mergeCell ref="F78:G78"/>
    <mergeCell ref="H78:H80"/>
    <mergeCell ref="C79:D79"/>
    <mergeCell ref="F79:G79"/>
    <mergeCell ref="C80:D80"/>
    <mergeCell ref="F80:G80"/>
    <mergeCell ref="B43:D43"/>
    <mergeCell ref="B44:D44"/>
    <mergeCell ref="B45:D45"/>
    <mergeCell ref="B46:D46"/>
    <mergeCell ref="E44:F44"/>
    <mergeCell ref="E46:F46"/>
    <mergeCell ref="E43:F43"/>
    <mergeCell ref="C50:D50"/>
    <mergeCell ref="C54:D54"/>
    <mergeCell ref="A58:G58"/>
    <mergeCell ref="C51:D51"/>
    <mergeCell ref="C52:D52"/>
    <mergeCell ref="D60:E60"/>
    <mergeCell ref="A69:G69"/>
    <mergeCell ref="D63:E63"/>
    <mergeCell ref="D64:E64"/>
  </mergeCells>
  <dataValidations count="7">
    <dataValidation showInputMessage="1" showErrorMessage="1" sqref="A104"/>
    <dataValidation type="list" allowBlank="1" showInputMessage="1" showErrorMessage="1" sqref="C71:C75">
      <formula1>$I$71:$I$72</formula1>
    </dataValidation>
    <dataValidation type="list" allowBlank="1" showInputMessage="1" showErrorMessage="1" sqref="C50:C56">
      <formula1>$I$50:$I$53</formula1>
    </dataValidation>
    <dataValidation type="list" allowBlank="1" showInputMessage="1" showErrorMessage="1" sqref="C60:C67">
      <formula1>$I$60:$I$64</formula1>
    </dataValidation>
    <dataValidation type="list" allowBlank="1" showInputMessage="1" showErrorMessage="1" sqref="D60:E67">
      <formula1>$J$60:$J$61</formula1>
    </dataValidation>
    <dataValidation type="list" allowBlank="1" showInputMessage="1" showErrorMessage="1" sqref="C9:C13">
      <formula1>$I$9:$I$11</formula1>
    </dataValidation>
    <dataValidation type="list" allowBlank="1" showInputMessage="1" showErrorMessage="1" sqref="F25:F29">
      <formula1>$I$25:$I$26</formula1>
    </dataValidation>
  </dataValidations>
  <pageMargins left="0.31496062992125984" right="0.31496062992125984" top="0.35433070866141736" bottom="0.35433070866141736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Борисенко Мария Игоревна</cp:lastModifiedBy>
  <cp:lastPrinted>2016-07-22T05:43:36Z</cp:lastPrinted>
  <dcterms:created xsi:type="dcterms:W3CDTF">2013-07-11T14:25:01Z</dcterms:created>
  <dcterms:modified xsi:type="dcterms:W3CDTF">2018-10-09T10:54:42Z</dcterms:modified>
</cp:coreProperties>
</file>