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T\Конкурс 2019\Студенты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Лист1!$A$2:$H$96</definedName>
  </definedNames>
  <calcPr calcId="152511"/>
</workbook>
</file>

<file path=xl/calcChain.xml><?xml version="1.0" encoding="utf-8"?>
<calcChain xmlns="http://schemas.openxmlformats.org/spreadsheetml/2006/main">
  <c r="F79" i="1" l="1"/>
  <c r="H78" i="1"/>
  <c r="F80" i="1"/>
  <c r="D71" i="1"/>
  <c r="G25" i="1"/>
  <c r="H24" i="1"/>
  <c r="H83" i="1"/>
  <c r="F75" i="1"/>
  <c r="F74" i="1"/>
  <c r="F73" i="1"/>
  <c r="F72" i="1"/>
  <c r="F71" i="1"/>
  <c r="F21" i="1"/>
  <c r="F20" i="1"/>
  <c r="F19" i="1"/>
  <c r="F18" i="1"/>
  <c r="F17" i="1"/>
  <c r="G17" i="1" s="1"/>
  <c r="F13" i="1"/>
  <c r="F12" i="1"/>
  <c r="F11" i="1"/>
  <c r="G11" i="1" s="1"/>
  <c r="F10" i="1"/>
  <c r="F9" i="1"/>
  <c r="D13" i="1"/>
  <c r="D12" i="1"/>
  <c r="D11" i="1"/>
  <c r="D10" i="1"/>
  <c r="G10" i="1"/>
  <c r="D9" i="1"/>
  <c r="F67" i="1"/>
  <c r="F66" i="1"/>
  <c r="F65" i="1"/>
  <c r="F64" i="1"/>
  <c r="F63" i="1"/>
  <c r="F62" i="1"/>
  <c r="F61" i="1"/>
  <c r="H59" i="1"/>
  <c r="F60" i="1"/>
  <c r="G29" i="1"/>
  <c r="G28" i="1"/>
  <c r="G27" i="1"/>
  <c r="G26" i="1"/>
  <c r="D17" i="1"/>
  <c r="D19" i="1"/>
  <c r="D20" i="1"/>
  <c r="D21" i="1"/>
  <c r="D1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3" i="1"/>
  <c r="H32" i="1"/>
  <c r="E50" i="1"/>
  <c r="E56" i="1"/>
  <c r="E55" i="1"/>
  <c r="E54" i="1"/>
  <c r="E53" i="1"/>
  <c r="E52" i="1"/>
  <c r="E51" i="1"/>
  <c r="G21" i="1"/>
  <c r="G20" i="1"/>
  <c r="G19" i="1"/>
  <c r="G18" i="1"/>
  <c r="D75" i="1"/>
  <c r="D74" i="1"/>
  <c r="D73" i="1"/>
  <c r="D72" i="1"/>
  <c r="G13" i="1"/>
  <c r="G12" i="1"/>
  <c r="G75" i="1"/>
  <c r="G74" i="1"/>
  <c r="G73" i="1"/>
  <c r="G72" i="1"/>
  <c r="G9" i="1"/>
  <c r="G71" i="1"/>
  <c r="H70" i="1" s="1"/>
  <c r="H7" i="1" l="1"/>
  <c r="H49" i="1"/>
  <c r="H90" i="1" l="1"/>
</calcChain>
</file>

<file path=xl/sharedStrings.xml><?xml version="1.0" encoding="utf-8"?>
<sst xmlns="http://schemas.openxmlformats.org/spreadsheetml/2006/main" count="115" uniqueCount="72">
  <si>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</si>
  <si>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</si>
  <si>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</si>
  <si>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</si>
  <si>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</si>
  <si>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</si>
  <si>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</si>
  <si>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</si>
  <si>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</si>
  <si>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</si>
  <si>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</si>
  <si>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</si>
  <si>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</si>
  <si>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</si>
  <si>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</si>
  <si>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</si>
  <si>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</si>
  <si>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</si>
  <si>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</si>
  <si>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</si>
  <si>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</si>
  <si>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</si>
  <si>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</si>
  <si>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</si>
  <si>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</si>
  <si>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</si>
  <si>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</si>
  <si>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</si>
  <si>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</si>
  <si>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</si>
  <si>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</si>
  <si>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</si>
  <si>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  <charset val="204"/>
      </rPr>
      <t>2)</t>
    </r>
    <r>
      <rPr>
        <b/>
        <sz val="12"/>
        <color indexed="8"/>
        <rFont val="Calibri"/>
        <family val="2"/>
        <charset val="204"/>
      </rPr>
      <t xml:space="preserve">
</t>
    </r>
  </si>
  <si>
    <r>
      <rPr>
        <b/>
        <sz val="12"/>
        <color indexed="8"/>
        <rFont val="Calibri"/>
        <family val="2"/>
        <charset val="204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  <charset val="204"/>
      </rPr>
      <t>3)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</si>
  <si>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</si>
  <si>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</si>
  <si>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  <charset val="204"/>
      </rPr>
      <t>2)</t>
    </r>
    <r>
      <rPr>
        <i/>
        <sz val="11"/>
        <color indexed="8"/>
        <rFont val="Times New Roman"/>
        <family val="1"/>
        <charset val="204"/>
      </rPr>
      <t>, 
тыс. руб.</t>
    </r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</si>
  <si>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sz val="12"/>
        <color indexed="8"/>
        <rFont val="Calibri"/>
        <family val="2"/>
        <charset val="204"/>
      </rPr>
      <t xml:space="preserve"> научные работы</t>
    </r>
  </si>
  <si>
    <r>
      <rPr>
        <b/>
        <sz val="12"/>
        <color indexed="8"/>
        <rFont val="Calibri"/>
        <family val="2"/>
        <charset val="204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  <charset val="204"/>
      </rPr>
      <t>3), 4)</t>
    </r>
    <r>
      <rPr>
        <b/>
        <u/>
        <sz val="12"/>
        <color indexed="8"/>
        <rFont val="Calibri"/>
        <family val="2"/>
        <charset val="204"/>
      </rPr>
      <t xml:space="preserve">
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</si>
  <si>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</si>
  <si>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  <charset val="204"/>
      </rPr>
      <t>K</t>
    </r>
    <r>
      <rPr>
        <sz val="11"/>
        <color indexed="8"/>
        <rFont val="Times New Roman"/>
        <family val="1"/>
        <charset val="204"/>
      </rPr>
      <t>=(1+[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>/4]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indexed="8"/>
        <rFont val="Times New Roman"/>
        <family val="1"/>
        <charset val="204"/>
      </rPr>
      <t>)</t>
    </r>
    <r>
      <rPr>
        <vertAlign val="superscript"/>
        <sz val="11"/>
        <color indexed="8"/>
        <rFont val="Times New Roman"/>
        <family val="1"/>
        <charset val="204"/>
      </rPr>
      <t>–1/3</t>
    </r>
    <r>
      <rPr>
        <sz val="11"/>
        <color indexed="8"/>
        <rFont val="Times New Roman"/>
        <family val="1"/>
        <charset val="204"/>
      </rPr>
      <t xml:space="preserve">, где </t>
    </r>
    <r>
      <rPr>
        <i/>
        <sz val="11"/>
        <color indexed="8"/>
        <rFont val="Times New Roman"/>
        <family val="1"/>
        <charset val="204"/>
      </rPr>
      <t>n</t>
    </r>
    <r>
      <rPr>
        <sz val="11"/>
        <color indexed="8"/>
        <rFont val="Times New Roman"/>
        <family val="1"/>
        <charset val="204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</si>
  <si>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  <charset val="204"/>
      </rPr>
      <t>5)</t>
    </r>
    <r>
      <rPr>
        <b/>
        <sz val="11"/>
        <color indexed="8"/>
        <rFont val="Times New Roman"/>
        <family val="1"/>
        <charset val="204"/>
      </rPr>
      <t>:</t>
    </r>
  </si>
  <si>
    <t>межд. (англ)</t>
  </si>
  <si>
    <t>Межд. англ. яз.</t>
  </si>
  <si>
    <t>Межд. Или Всеросс. русск. Яз</t>
  </si>
  <si>
    <t xml:space="preserve">статус </t>
  </si>
  <si>
    <r>
      <t xml:space="preserve">Статьи в научных журналах (без дублирования номеров жернала </t>
    </r>
    <r>
      <rPr>
        <b/>
        <vertAlign val="superscript"/>
        <sz val="12"/>
        <color indexed="8"/>
        <rFont val="Calibri"/>
        <family val="2"/>
        <charset val="204"/>
      </rPr>
      <t>1)</t>
    </r>
    <r>
      <rPr>
        <b/>
        <i/>
        <sz val="12"/>
        <color indexed="8"/>
        <rFont val="Calibri"/>
        <family val="2"/>
        <charset val="204"/>
      </rPr>
      <t>)</t>
    </r>
  </si>
  <si>
    <t>Публикации статей/докладов (объемом не менее 2 стр.) в сборниках трудов научных конференций</t>
  </si>
  <si>
    <t>Кратко: название доклада, название, место и дата проведения конференции</t>
  </si>
  <si>
    <r>
      <t>Группа 2. Выступление с устными докладами на всероссийских и международных научных конференциях 
за последний год</t>
    </r>
    <r>
      <rPr>
        <b/>
        <vertAlign val="superscript"/>
        <sz val="12"/>
        <color indexed="8"/>
        <rFont val="Calibri"/>
        <family val="2"/>
        <charset val="204"/>
      </rPr>
      <t>1)</t>
    </r>
  </si>
  <si>
    <t>межд. (рус), вс.рос.</t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</si>
  <si>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</si>
  <si>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  <charset val="204"/>
      </rPr>
      <t>4)</t>
    </r>
    <r>
      <rPr>
        <sz val="11"/>
        <color indexed="8"/>
        <rFont val="Times New Roman"/>
        <family val="1"/>
        <charset val="204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</si>
  <si>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t xml:space="preserve">Кратко: названия и даты конкурсов, выставок  </t>
  </si>
  <si>
    <t>позиции оцениваются до 10 баллов, но не более 50 баллов по данной группе</t>
  </si>
  <si>
    <t>Название статьи, журнал, год, номер/выпуск (месяц), код doi (если есть). 
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</si>
  <si>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
есть). Для публикаций, проиндексированных в базах Scopus/WoS, в ячейке 
таблицы сделать гиперссылку на страницу публикации в базе Scopus/WoS.</t>
  </si>
  <si>
    <r>
      <rPr>
        <vertAlign val="superscript"/>
        <sz val="11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В соответствии с п. 1.7 Положения о Конкурсе публикации за период с 1 октября предшествующего года по 30 сентября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</t>
    </r>
  </si>
  <si>
    <t xml:space="preserve">студент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</si>
  <si>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r>
      <t xml:space="preserve">Указать значение индекса Хирша </t>
    </r>
    <r>
      <rPr>
        <b/>
        <i/>
        <sz val="11"/>
        <color indexed="8"/>
        <rFont val="Times New Roman"/>
        <family val="1"/>
        <charset val="204"/>
      </rPr>
      <t>без учета самоцитирования</t>
    </r>
  </si>
  <si>
    <t>значение</t>
  </si>
  <si>
    <t>Группа 6. Результаты интеллектуальной деятельности (если правообладателем является ФГАОУ ВО «СПбПУ»)</t>
  </si>
  <si>
    <t>Группа 8. Другие виды результатов научной работы</t>
  </si>
  <si>
    <t>по данным базы РИНЦ</t>
  </si>
  <si>
    <t>по данным базы Scopus</t>
  </si>
  <si>
    <t xml:space="preserve"> </t>
  </si>
  <si>
    <t>к-т</t>
  </si>
  <si>
    <r>
      <rPr>
        <vertAlign val="superscript"/>
        <sz val="11"/>
        <color indexed="8"/>
        <rFont val="Calibri"/>
        <family val="2"/>
        <charset val="204"/>
      </rPr>
      <t>5)</t>
    </r>
    <r>
      <rPr>
        <sz val="11"/>
        <color theme="1"/>
        <rFont val="Calibri"/>
        <family val="2"/>
        <charset val="204"/>
        <scheme val="minor"/>
      </rPr>
      <t xml:space="preserve"> В соответствии с п. 3.2, для участия во втором (общеуниверситетском) этапе Конкурса </t>
    </r>
    <r>
      <rPr>
        <b/>
        <u/>
        <sz val="11"/>
        <color indexed="8"/>
        <rFont val="Calibri"/>
        <family val="2"/>
        <charset val="204"/>
      </rPr>
      <t>не менее ПЯТИ групп</t>
    </r>
    <r>
      <rPr>
        <sz val="11"/>
        <color theme="1"/>
        <rFont val="Calibri"/>
        <family val="2"/>
        <charset val="204"/>
        <scheme val="minor"/>
      </rPr>
      <t xml:space="preserve"> результатов должны иметь не нулевое количество баллов.</t>
    </r>
  </si>
  <si>
    <t>Группа 7. Индекс Хирша по данным баз научного цитирования</t>
  </si>
  <si>
    <t>Приложение 6 к Положению о Конкурсе СПбПУ на звание "Студент года" по достижениям в НИР</t>
  </si>
  <si>
    <t>Перечень и количественные показатели результатов научно-исследовательской работы соискателя звания 
«Студент года» по достижениям в НИР в области технических и естественных наук</t>
  </si>
  <si>
    <r>
      <t>2)</t>
    </r>
    <r>
      <rPr>
        <sz val="11"/>
        <color indexed="8"/>
        <rFont val="Times New Roman"/>
        <family val="1"/>
        <charset val="204"/>
      </rPr>
      <t xml:space="preserve"> Учитываются НИОКР, зарегистрированные в ОФЭАУ НИОКР СПбПУ, действующие в 2019 г., указывается заработная плата без начислений (по ведомости).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</si>
</sst>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vertAlign val="superscript"/>
      <sz val="12"/>
      <color indexed="8"/>
      <name val="Calibri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/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protection hidden="1"/>
    </xf>
    <xf numFmtId="0" fontId="2" fillId="5" borderId="5" xfId="0" applyFont="1" applyFill="1" applyBorder="1" applyAlignment="1" applyProtection="1"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/>
      <protection hidden="1"/>
    </xf>
    <xf numFmtId="164" fontId="2" fillId="4" borderId="5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164" fontId="2" fillId="4" borderId="5" xfId="0" applyNumberFormat="1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hidden="1"/>
    </xf>
    <xf numFmtId="164" fontId="14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/>
    <xf numFmtId="0" fontId="0" fillId="3" borderId="2" xfId="0" applyFill="1" applyBorder="1" applyAlignment="1" applyProtection="1">
      <alignment vertical="justify" wrapText="1"/>
      <protection locked="0"/>
    </xf>
    <xf numFmtId="0" fontId="0" fillId="3" borderId="3" xfId="0" applyFill="1" applyBorder="1" applyAlignment="1" applyProtection="1">
      <alignment vertical="justify" wrapText="1"/>
      <protection locked="0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vertical="center" wrapText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justify"/>
      <protection locked="0"/>
    </xf>
    <xf numFmtId="0" fontId="10" fillId="0" borderId="16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0" fillId="0" borderId="3" xfId="0" applyFill="1" applyBorder="1" applyProtection="1"/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24" fillId="7" borderId="3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 applyProtection="1">
      <alignment horizontal="center" vertical="top" wrapText="1"/>
      <protection locked="0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5" fillId="4" borderId="25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2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64" fontId="11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6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center" vertical="center" wrapText="1"/>
    </xf>
    <xf numFmtId="164" fontId="5" fillId="4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wrapText="1"/>
      <protection hidden="1"/>
    </xf>
    <xf numFmtId="0" fontId="10" fillId="0" borderId="29" xfId="0" applyFont="1" applyBorder="1" applyAlignment="1" applyProtection="1">
      <alignment horizont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right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 wrapText="1"/>
      <protection hidden="1"/>
    </xf>
    <xf numFmtId="0" fontId="2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2" fontId="28" fillId="9" borderId="40" xfId="0" applyNumberFormat="1" applyFont="1" applyFill="1" applyBorder="1" applyAlignment="1">
      <alignment horizontal="center" vertical="center"/>
    </xf>
    <xf numFmtId="2" fontId="28" fillId="9" borderId="41" xfId="0" applyNumberFormat="1" applyFont="1" applyFill="1" applyBorder="1" applyAlignment="1">
      <alignment horizontal="center" vertical="center"/>
    </xf>
    <xf numFmtId="2" fontId="28" fillId="9" borderId="42" xfId="0" applyNumberFormat="1" applyFont="1" applyFill="1" applyBorder="1" applyAlignment="1">
      <alignment horizontal="center" vertical="center"/>
    </xf>
    <xf numFmtId="0" fontId="29" fillId="0" borderId="18" xfId="0" applyFont="1" applyBorder="1" applyAlignment="1" applyProtection="1">
      <alignment horizontal="center" vertical="center" wrapText="1"/>
      <protection hidden="1"/>
    </xf>
    <xf numFmtId="0" fontId="29" fillId="0" borderId="29" xfId="0" applyFont="1" applyBorder="1" applyAlignment="1" applyProtection="1">
      <alignment horizontal="center" vertical="center" wrapText="1"/>
      <protection hidden="1"/>
    </xf>
    <xf numFmtId="0" fontId="4" fillId="9" borderId="4" xfId="0" applyFont="1" applyFill="1" applyBorder="1" applyAlignment="1" applyProtection="1">
      <alignment horizontal="center" vertical="center" wrapText="1"/>
      <protection hidden="1"/>
    </xf>
    <xf numFmtId="0" fontId="4" fillId="9" borderId="11" xfId="0" applyFont="1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2" fontId="0" fillId="10" borderId="2" xfId="0" applyNumberFormat="1" applyFont="1" applyFill="1" applyBorder="1" applyAlignment="1" applyProtection="1">
      <alignment horizontal="center"/>
      <protection locked="0"/>
    </xf>
    <xf numFmtId="2" fontId="0" fillId="10" borderId="3" xfId="0" applyNumberForma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vertical="top" wrapText="1"/>
      <protection hidden="1"/>
    </xf>
    <xf numFmtId="0" fontId="26" fillId="0" borderId="20" xfId="0" applyFont="1" applyBorder="1" applyAlignment="1" applyProtection="1">
      <alignment horizontal="left" vertical="top" wrapText="1"/>
      <protection hidden="1"/>
    </xf>
    <xf numFmtId="0" fontId="31" fillId="0" borderId="0" xfId="0" applyFont="1" applyAlignment="1" applyProtection="1">
      <alignment wrapText="1"/>
    </xf>
    <xf numFmtId="0" fontId="26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Zeros="0" tabSelected="1" topLeftCell="A82" zoomScaleNormal="100" workbookViewId="0">
      <selection activeCell="K91" sqref="K91"/>
    </sheetView>
  </sheetViews>
  <sheetFormatPr defaultRowHeight="15" x14ac:dyDescent="0.25"/>
  <cols>
    <col min="1" max="1" width="5.28515625" customWidth="1"/>
    <col min="2" max="2" width="74.42578125" customWidth="1"/>
    <col min="3" max="3" width="10.85546875" customWidth="1"/>
    <col min="4" max="4" width="8.7109375" customWidth="1"/>
    <col min="9" max="9" width="36.85546875" style="15" hidden="1" customWidth="1"/>
    <col min="10" max="10" width="9.140625" style="15" hidden="1" customWidth="1"/>
    <col min="11" max="11" width="9.140625" customWidth="1"/>
  </cols>
  <sheetData>
    <row r="1" spans="1:9" x14ac:dyDescent="0.25">
      <c r="A1" s="15"/>
      <c r="B1" s="120" t="s">
        <v>69</v>
      </c>
      <c r="C1" s="120"/>
      <c r="D1" s="120"/>
      <c r="E1" s="120"/>
      <c r="F1" s="120"/>
      <c r="G1" s="120"/>
      <c r="H1" s="120"/>
    </row>
    <row r="2" spans="1:9" ht="55.5" customHeight="1" x14ac:dyDescent="0.25">
      <c r="A2" s="121" t="s">
        <v>70</v>
      </c>
      <c r="B2" s="122"/>
      <c r="C2" s="122"/>
      <c r="D2" s="122"/>
      <c r="E2" s="122"/>
      <c r="F2" s="122"/>
      <c r="G2" s="122"/>
      <c r="H2" s="122"/>
    </row>
    <row r="3" spans="1:9" ht="18.75" x14ac:dyDescent="0.3">
      <c r="A3" s="123"/>
      <c r="B3" s="123"/>
      <c r="C3" s="123"/>
      <c r="D3" s="123"/>
      <c r="E3" s="123"/>
      <c r="F3" s="123"/>
      <c r="G3" s="123"/>
      <c r="H3" s="123"/>
    </row>
    <row r="4" spans="1:9" ht="15.75" customHeight="1" x14ac:dyDescent="0.25">
      <c r="A4" s="124" t="s">
        <v>25</v>
      </c>
      <c r="B4" s="124"/>
      <c r="C4" s="124"/>
      <c r="D4" s="124"/>
      <c r="E4" s="124"/>
      <c r="F4" s="124"/>
      <c r="G4" s="124"/>
      <c r="H4" s="124"/>
    </row>
    <row r="5" spans="1:9" ht="15.75" thickBot="1" x14ac:dyDescent="0.3"/>
    <row r="6" spans="1:9" ht="30.75" thickBot="1" x14ac:dyDescent="0.3">
      <c r="A6" s="80" t="s">
        <v>37</v>
      </c>
      <c r="B6" s="102"/>
      <c r="C6" s="102"/>
      <c r="D6" s="102"/>
      <c r="E6" s="102"/>
      <c r="F6" s="102"/>
      <c r="G6" s="103"/>
      <c r="H6" s="44" t="s">
        <v>10</v>
      </c>
    </row>
    <row r="7" spans="1:9" ht="22.5" customHeight="1" x14ac:dyDescent="0.25">
      <c r="A7" s="131" t="s">
        <v>46</v>
      </c>
      <c r="B7" s="132"/>
      <c r="C7" s="132"/>
      <c r="D7" s="132"/>
      <c r="E7" s="132"/>
      <c r="F7" s="132"/>
      <c r="G7" s="132"/>
      <c r="H7" s="127">
        <f>SUM(G9:G13,G17:G21)</f>
        <v>0</v>
      </c>
    </row>
    <row r="8" spans="1:9" ht="60" x14ac:dyDescent="0.25">
      <c r="A8" s="16" t="s">
        <v>0</v>
      </c>
      <c r="B8" s="57" t="s">
        <v>55</v>
      </c>
      <c r="C8" s="29" t="s">
        <v>26</v>
      </c>
      <c r="D8" s="17" t="s">
        <v>2</v>
      </c>
      <c r="E8" s="17" t="s">
        <v>3</v>
      </c>
      <c r="F8" s="17" t="s">
        <v>1</v>
      </c>
      <c r="G8" s="29" t="s">
        <v>4</v>
      </c>
      <c r="H8" s="128"/>
    </row>
    <row r="9" spans="1:9" ht="15.75" x14ac:dyDescent="0.25">
      <c r="A9" s="18">
        <v>1</v>
      </c>
      <c r="B9" s="5" t="s">
        <v>65</v>
      </c>
      <c r="C9" s="14"/>
      <c r="D9" s="8">
        <f>IF(C9=$I$9,150,IF(C9=$I$10,75,IF(C9=$I$11,45,0)))*IF(LEN(B9)&gt;5,1,0)</f>
        <v>0</v>
      </c>
      <c r="E9" s="30"/>
      <c r="F9" s="8">
        <f>IF(E9&gt;0,IF(E9&gt;1,(1+(E9/4)^4)^(-1/3),1),0)</f>
        <v>0</v>
      </c>
      <c r="G9" s="9">
        <f>IF((LEN(B9)&gt;0)*(E9&gt;0),D9*F9,0)</f>
        <v>0</v>
      </c>
      <c r="H9" s="128"/>
      <c r="I9" s="15" t="s">
        <v>23</v>
      </c>
    </row>
    <row r="10" spans="1:9" ht="15.75" x14ac:dyDescent="0.25">
      <c r="A10" s="18">
        <v>2</v>
      </c>
      <c r="B10" s="5" t="s">
        <v>65</v>
      </c>
      <c r="C10" s="14"/>
      <c r="D10" s="8">
        <f>IF(C10=$I$9,150,IF(C10=$I$10,75,IF(C10=$I$11,45,0)))*IF(LEN(B10)&gt;5,1,0)</f>
        <v>0</v>
      </c>
      <c r="E10" s="30"/>
      <c r="F10" s="8">
        <f>IF(E10&gt;0,IF(E10&gt;1,(1+(E10/4)^4)^(-1/3),1),0)</f>
        <v>0</v>
      </c>
      <c r="G10" s="9">
        <f>IF((LEN(B10)&gt;0)*(E10&gt;0),D10*F10,0)</f>
        <v>0</v>
      </c>
      <c r="H10" s="128"/>
      <c r="I10" s="15" t="s">
        <v>9</v>
      </c>
    </row>
    <row r="11" spans="1:9" ht="15.75" x14ac:dyDescent="0.25">
      <c r="A11" s="18">
        <v>3</v>
      </c>
      <c r="B11" s="5" t="s">
        <v>65</v>
      </c>
      <c r="C11" s="14"/>
      <c r="D11" s="8">
        <f>IF(C11=$I$9,150,IF(C11=$I$10,75,IF(C11=$I$11,45,0)))*IF(LEN(B11)&gt;5,1,0)</f>
        <v>0</v>
      </c>
      <c r="E11" s="30"/>
      <c r="F11" s="8">
        <f>IF(E11&gt;0,IF(E11&gt;1,(1+(E11/4)^4)^(-1/3),1),0)</f>
        <v>0</v>
      </c>
      <c r="G11" s="9">
        <f>IF((LEN(B11)&gt;0)*(E11&gt;0),D11*F11,0)</f>
        <v>0</v>
      </c>
      <c r="H11" s="128"/>
      <c r="I11" s="15" t="s">
        <v>8</v>
      </c>
    </row>
    <row r="12" spans="1:9" ht="15.75" x14ac:dyDescent="0.25">
      <c r="A12" s="18">
        <v>4</v>
      </c>
      <c r="B12" s="5"/>
      <c r="C12" s="14"/>
      <c r="D12" s="8">
        <f>IF(C12=$I$9,150,IF(C12=$I$10,75,IF(C12=$I$11,45,0)))*IF(LEN(B12)&gt;5,1,0)</f>
        <v>0</v>
      </c>
      <c r="E12" s="30"/>
      <c r="F12" s="8">
        <f>IF(E12&gt;0,IF(E12&gt;1,(1+(E12/4)^4)^(-1/3),1),0)</f>
        <v>0</v>
      </c>
      <c r="G12" s="9">
        <f>IF((LEN(B12)&gt;0)*(E12&gt;0),D12*F12,0)</f>
        <v>0</v>
      </c>
      <c r="H12" s="128"/>
    </row>
    <row r="13" spans="1:9" ht="15.75" x14ac:dyDescent="0.25">
      <c r="A13" s="18">
        <v>5</v>
      </c>
      <c r="B13" s="5"/>
      <c r="C13" s="14"/>
      <c r="D13" s="8">
        <f>IF(C13=$I$9,150,IF(C13=$I$10,75,IF(C13=$I$11,45,0)))*IF(LEN(B13)&gt;5,1,0)</f>
        <v>0</v>
      </c>
      <c r="E13" s="30"/>
      <c r="F13" s="8">
        <f>IF(E13&gt;0,IF(E13&gt;1,(1+(E13/4)^4)^(-1/3),1),0)</f>
        <v>0</v>
      </c>
      <c r="G13" s="9">
        <f>IF((LEN(B13)&gt;0)*(E13&gt;0),D13*F13,0)</f>
        <v>0</v>
      </c>
      <c r="H13" s="128"/>
    </row>
    <row r="14" spans="1:9" ht="15.75" x14ac:dyDescent="0.25">
      <c r="A14" s="1"/>
      <c r="B14" s="2" t="s">
        <v>24</v>
      </c>
      <c r="C14" s="2"/>
      <c r="D14" s="3"/>
      <c r="E14" s="4"/>
      <c r="F14" s="4"/>
      <c r="G14" s="4"/>
      <c r="H14" s="129"/>
    </row>
    <row r="15" spans="1:9" x14ac:dyDescent="0.25">
      <c r="A15" s="133" t="s">
        <v>47</v>
      </c>
      <c r="B15" s="134"/>
      <c r="C15" s="134"/>
      <c r="D15" s="134"/>
      <c r="E15" s="134"/>
      <c r="F15" s="134"/>
      <c r="G15" s="135"/>
      <c r="H15" s="129"/>
    </row>
    <row r="16" spans="1:9" ht="60" x14ac:dyDescent="0.25">
      <c r="A16" s="19" t="s">
        <v>0</v>
      </c>
      <c r="B16" s="57" t="s">
        <v>56</v>
      </c>
      <c r="C16" s="58" t="s">
        <v>45</v>
      </c>
      <c r="D16" s="17" t="s">
        <v>2</v>
      </c>
      <c r="E16" s="31" t="s">
        <v>3</v>
      </c>
      <c r="F16" s="20" t="s">
        <v>1</v>
      </c>
      <c r="G16" s="21" t="s">
        <v>4</v>
      </c>
      <c r="H16" s="129"/>
    </row>
    <row r="17" spans="1:10" ht="15.75" x14ac:dyDescent="0.25">
      <c r="A17" s="18">
        <v>1</v>
      </c>
      <c r="B17" s="50"/>
      <c r="C17" s="14"/>
      <c r="D17" s="8">
        <f>IF(C17=$I$17,150,IF(C17=$I$18,75,IF(C17=$I$19,45,0)))</f>
        <v>0</v>
      </c>
      <c r="E17" s="30"/>
      <c r="F17" s="8">
        <f>IF(E17&gt;0,IF(E17&gt;1,(1+(E17/4)^4)^(-1/3),1),0)</f>
        <v>0</v>
      </c>
      <c r="G17" s="10">
        <f>IF((LEN(B17)&gt;0)*(E17&gt;0),D17*F17,0)</f>
        <v>0</v>
      </c>
      <c r="H17" s="129"/>
      <c r="I17" s="15" t="s">
        <v>23</v>
      </c>
    </row>
    <row r="18" spans="1:10" ht="15.75" x14ac:dyDescent="0.25">
      <c r="A18" s="18">
        <v>2</v>
      </c>
      <c r="B18" s="50"/>
      <c r="C18" s="14"/>
      <c r="D18" s="8">
        <f>IF(C18=$I$17,150,IF(C18=$I$18,75,IF(C18=$I$19,45,0)))</f>
        <v>0</v>
      </c>
      <c r="E18" s="30"/>
      <c r="F18" s="8">
        <f>IF(E18&gt;0,IF(E18&gt;1,(1+(E18/4)^4)^(-1/3),1),0)</f>
        <v>0</v>
      </c>
      <c r="G18" s="10">
        <f>IF((LEN(B18)&gt;0)*(E18&gt;0),D18*F18,0)</f>
        <v>0</v>
      </c>
      <c r="H18" s="129"/>
      <c r="I18" s="15" t="s">
        <v>43</v>
      </c>
    </row>
    <row r="19" spans="1:10" ht="15.75" x14ac:dyDescent="0.25">
      <c r="A19" s="18">
        <v>3</v>
      </c>
      <c r="B19" s="50"/>
      <c r="C19" s="14"/>
      <c r="D19" s="8">
        <f>IF(C19=$I$17,150,IF(C19=$I$18,75,IF(C19=$I$19,45,0)))</f>
        <v>0</v>
      </c>
      <c r="E19" s="30"/>
      <c r="F19" s="8">
        <f>IF(E19&gt;0,IF(E19&gt;1,(1+(E19/4)^4)^(-1/3),1),0)</f>
        <v>0</v>
      </c>
      <c r="G19" s="10">
        <f>IF((LEN(B19)&gt;0)*(E19&gt;0),D19*F19,0)</f>
        <v>0</v>
      </c>
      <c r="H19" s="129"/>
      <c r="I19" s="15" t="s">
        <v>44</v>
      </c>
    </row>
    <row r="20" spans="1:10" ht="15.75" x14ac:dyDescent="0.25">
      <c r="A20" s="18">
        <v>4</v>
      </c>
      <c r="B20" s="50"/>
      <c r="C20" s="14"/>
      <c r="D20" s="8">
        <f>IF(C20=$I$17,150,IF(C20=$I$18,75,IF(C20=$I$19,45,0)))</f>
        <v>0</v>
      </c>
      <c r="E20" s="30"/>
      <c r="F20" s="8">
        <f>IF(E20&gt;0,IF(E20&gt;1,(1+(E20/4)^4)^(-1/3),1),0)</f>
        <v>0</v>
      </c>
      <c r="G20" s="10">
        <f>IF((LEN(B20)&gt;0)*(E20&gt;0),D20*F20,0)</f>
        <v>0</v>
      </c>
      <c r="H20" s="129"/>
    </row>
    <row r="21" spans="1:10" ht="16.5" thickBot="1" x14ac:dyDescent="0.3">
      <c r="A21" s="32">
        <v>5</v>
      </c>
      <c r="B21" s="51"/>
      <c r="C21" s="37"/>
      <c r="D21" s="34">
        <f>IF(C21=$I$17,150,IF(C21=$I$18,75,IF(C21=$I$19,45,0)))</f>
        <v>0</v>
      </c>
      <c r="E21" s="33"/>
      <c r="F21" s="34">
        <f>IF(E21&gt;0,IF(E21&gt;1,(1+(E21/4)^4)^(-1/3),1),0)</f>
        <v>0</v>
      </c>
      <c r="G21" s="35">
        <f>IF((LEN(B21)&gt;0)*(E21&gt;0),D21*F21,0)</f>
        <v>0</v>
      </c>
      <c r="H21" s="130"/>
    </row>
    <row r="22" spans="1:10" ht="15.75" thickBot="1" x14ac:dyDescent="0.3"/>
    <row r="23" spans="1:10" ht="37.5" customHeight="1" thickBot="1" x14ac:dyDescent="0.3">
      <c r="A23" s="139" t="s">
        <v>49</v>
      </c>
      <c r="B23" s="140"/>
      <c r="C23" s="140"/>
      <c r="D23" s="140"/>
      <c r="E23" s="140"/>
      <c r="F23" s="140"/>
      <c r="G23" s="140"/>
      <c r="H23" s="52" t="s">
        <v>10</v>
      </c>
      <c r="J23"/>
    </row>
    <row r="24" spans="1:10" ht="30" x14ac:dyDescent="0.25">
      <c r="A24" s="59" t="s">
        <v>0</v>
      </c>
      <c r="B24" s="136" t="s">
        <v>48</v>
      </c>
      <c r="C24" s="138"/>
      <c r="D24" s="138"/>
      <c r="E24" s="136" t="s">
        <v>45</v>
      </c>
      <c r="F24" s="137"/>
      <c r="G24" s="60" t="s">
        <v>35</v>
      </c>
      <c r="H24" s="141">
        <f>SUM(C25:G29)</f>
        <v>0</v>
      </c>
      <c r="J24"/>
    </row>
    <row r="25" spans="1:10" ht="15.75" x14ac:dyDescent="0.25">
      <c r="A25" s="47">
        <v>1</v>
      </c>
      <c r="B25" s="110" t="s">
        <v>65</v>
      </c>
      <c r="C25" s="111"/>
      <c r="D25" s="112"/>
      <c r="E25" s="119"/>
      <c r="F25" s="119"/>
      <c r="G25" s="9">
        <f>IF(LEN(B25)&gt;5,IF(E25=$I$25,50,IF(E25=$I$26,20,0)),0)</f>
        <v>0</v>
      </c>
      <c r="H25" s="142"/>
      <c r="I25" t="s">
        <v>42</v>
      </c>
      <c r="J25"/>
    </row>
    <row r="26" spans="1:10" ht="15.75" x14ac:dyDescent="0.25">
      <c r="A26" s="47">
        <v>2</v>
      </c>
      <c r="B26" s="110"/>
      <c r="C26" s="111"/>
      <c r="D26" s="112"/>
      <c r="E26" s="119"/>
      <c r="F26" s="119"/>
      <c r="G26" s="9">
        <f>IF(LEN(B26)&gt;5,IF(E26=$I$25,50,IF(E26=$I$26,20,0)),0)</f>
        <v>0</v>
      </c>
      <c r="H26" s="142"/>
      <c r="I26" t="s">
        <v>50</v>
      </c>
      <c r="J26"/>
    </row>
    <row r="27" spans="1:10" ht="15.75" x14ac:dyDescent="0.25">
      <c r="A27" s="47">
        <v>3</v>
      </c>
      <c r="B27" s="110">
        <v>0</v>
      </c>
      <c r="C27" s="111"/>
      <c r="D27" s="112"/>
      <c r="E27" s="119"/>
      <c r="F27" s="119"/>
      <c r="G27" s="9">
        <f>IF(LEN(B27)&gt;5,IF(E27=$I$25,50,IF(E27=$I$26,20,0)),0)</f>
        <v>0</v>
      </c>
      <c r="H27" s="142"/>
      <c r="I27"/>
      <c r="J27"/>
    </row>
    <row r="28" spans="1:10" ht="15.75" x14ac:dyDescent="0.25">
      <c r="A28" s="47">
        <v>4</v>
      </c>
      <c r="B28" s="110">
        <v>0</v>
      </c>
      <c r="C28" s="111"/>
      <c r="D28" s="112"/>
      <c r="E28" s="119"/>
      <c r="F28" s="119"/>
      <c r="G28" s="9">
        <f>IF(LEN(B28)&gt;5,IF(E28=$I$25,50,IF(E28=$I$26,20,0)),0)</f>
        <v>0</v>
      </c>
      <c r="H28" s="142"/>
      <c r="I28"/>
      <c r="J28"/>
    </row>
    <row r="29" spans="1:10" ht="16.5" thickBot="1" x14ac:dyDescent="0.3">
      <c r="A29" s="48">
        <v>5</v>
      </c>
      <c r="B29" s="114">
        <v>0</v>
      </c>
      <c r="C29" s="115"/>
      <c r="D29" s="116"/>
      <c r="E29" s="113"/>
      <c r="F29" s="113"/>
      <c r="G29" s="38">
        <f>IF(LEN(B29)&gt;5,IF(E29=$I$25,50,IF(E29=$I$26,20,0)),0)</f>
        <v>0</v>
      </c>
      <c r="H29" s="143"/>
      <c r="I29"/>
      <c r="J29"/>
    </row>
    <row r="30" spans="1:10" ht="15.75" thickBot="1" x14ac:dyDescent="0.3"/>
    <row r="31" spans="1:10" ht="30.75" thickBot="1" x14ac:dyDescent="0.3">
      <c r="A31" s="80" t="s">
        <v>32</v>
      </c>
      <c r="B31" s="81"/>
      <c r="C31" s="81"/>
      <c r="D31" s="81"/>
      <c r="E31" s="81"/>
      <c r="F31" s="81"/>
      <c r="G31" s="82"/>
      <c r="H31" s="42" t="s">
        <v>10</v>
      </c>
      <c r="J31" s="27"/>
    </row>
    <row r="32" spans="1:10" ht="38.25" customHeight="1" x14ac:dyDescent="0.25">
      <c r="A32" s="19" t="s">
        <v>0</v>
      </c>
      <c r="B32" s="99" t="s">
        <v>34</v>
      </c>
      <c r="C32" s="117"/>
      <c r="D32" s="118"/>
      <c r="E32" s="99" t="s">
        <v>36</v>
      </c>
      <c r="F32" s="118"/>
      <c r="G32" s="21" t="s">
        <v>4</v>
      </c>
      <c r="H32" s="94">
        <f>SUM(G33:G46)</f>
        <v>0</v>
      </c>
      <c r="J32" s="28"/>
    </row>
    <row r="33" spans="1:10" ht="15.75" x14ac:dyDescent="0.25">
      <c r="A33" s="18">
        <v>1</v>
      </c>
      <c r="B33" s="75"/>
      <c r="C33" s="76"/>
      <c r="D33" s="77"/>
      <c r="E33" s="125" t="s">
        <v>65</v>
      </c>
      <c r="F33" s="126"/>
      <c r="G33" s="9">
        <f>IF(LEN(B33)&gt;0,IF(E33&lt;100,E33,100),0)</f>
        <v>0</v>
      </c>
      <c r="H33" s="95"/>
      <c r="J33" s="53"/>
    </row>
    <row r="34" spans="1:10" ht="15.75" x14ac:dyDescent="0.25">
      <c r="A34" s="18">
        <v>2</v>
      </c>
      <c r="B34" s="75"/>
      <c r="C34" s="76"/>
      <c r="D34" s="77"/>
      <c r="E34" s="78"/>
      <c r="F34" s="79"/>
      <c r="G34" s="9">
        <f t="shared" ref="G34:G46" si="0">IF(LEN(B34)&gt;0,IF(E34&lt;100,E34,100),0)</f>
        <v>0</v>
      </c>
      <c r="H34" s="95"/>
      <c r="J34" s="54"/>
    </row>
    <row r="35" spans="1:10" ht="15.75" x14ac:dyDescent="0.25">
      <c r="A35" s="18">
        <v>3</v>
      </c>
      <c r="B35" s="75"/>
      <c r="C35" s="76"/>
      <c r="D35" s="77"/>
      <c r="E35" s="78"/>
      <c r="F35" s="79"/>
      <c r="G35" s="9">
        <f t="shared" si="0"/>
        <v>0</v>
      </c>
      <c r="H35" s="95"/>
      <c r="J35" s="54"/>
    </row>
    <row r="36" spans="1:10" ht="15.75" x14ac:dyDescent="0.25">
      <c r="A36" s="18">
        <v>4</v>
      </c>
      <c r="B36" s="75"/>
      <c r="C36" s="76"/>
      <c r="D36" s="77"/>
      <c r="E36" s="78"/>
      <c r="F36" s="79"/>
      <c r="G36" s="9">
        <f t="shared" si="0"/>
        <v>0</v>
      </c>
      <c r="H36" s="95"/>
      <c r="J36" s="53"/>
    </row>
    <row r="37" spans="1:10" ht="15.75" x14ac:dyDescent="0.25">
      <c r="A37" s="18">
        <v>5</v>
      </c>
      <c r="B37" s="75"/>
      <c r="C37" s="76"/>
      <c r="D37" s="77"/>
      <c r="E37" s="78"/>
      <c r="F37" s="79"/>
      <c r="G37" s="9">
        <f t="shared" si="0"/>
        <v>0</v>
      </c>
      <c r="H37" s="95"/>
      <c r="J37" s="53"/>
    </row>
    <row r="38" spans="1:10" ht="15.75" x14ac:dyDescent="0.25">
      <c r="A38" s="18">
        <v>6</v>
      </c>
      <c r="B38" s="75"/>
      <c r="C38" s="76"/>
      <c r="D38" s="77"/>
      <c r="E38" s="78"/>
      <c r="F38" s="79"/>
      <c r="G38" s="9">
        <f t="shared" si="0"/>
        <v>0</v>
      </c>
      <c r="H38" s="95"/>
      <c r="J38" s="53"/>
    </row>
    <row r="39" spans="1:10" ht="15.75" x14ac:dyDescent="0.25">
      <c r="A39" s="18">
        <v>7</v>
      </c>
      <c r="B39" s="75"/>
      <c r="C39" s="76"/>
      <c r="D39" s="77"/>
      <c r="E39" s="78"/>
      <c r="F39" s="79"/>
      <c r="G39" s="9">
        <f t="shared" si="0"/>
        <v>0</v>
      </c>
      <c r="H39" s="95"/>
      <c r="J39" s="53"/>
    </row>
    <row r="40" spans="1:10" ht="15.75" x14ac:dyDescent="0.25">
      <c r="A40" s="18">
        <v>8</v>
      </c>
      <c r="B40" s="75"/>
      <c r="C40" s="76"/>
      <c r="D40" s="77"/>
      <c r="E40" s="78"/>
      <c r="F40" s="79"/>
      <c r="G40" s="9">
        <f t="shared" si="0"/>
        <v>0</v>
      </c>
      <c r="H40" s="95"/>
      <c r="J40" s="53"/>
    </row>
    <row r="41" spans="1:10" ht="15.75" x14ac:dyDescent="0.25">
      <c r="A41" s="18">
        <v>9</v>
      </c>
      <c r="B41" s="75"/>
      <c r="C41" s="76"/>
      <c r="D41" s="77"/>
      <c r="E41" s="78"/>
      <c r="F41" s="79"/>
      <c r="G41" s="9">
        <f t="shared" si="0"/>
        <v>0</v>
      </c>
      <c r="H41" s="95"/>
      <c r="J41" s="53"/>
    </row>
    <row r="42" spans="1:10" ht="15.75" x14ac:dyDescent="0.25">
      <c r="A42" s="18">
        <v>10</v>
      </c>
      <c r="B42" s="75"/>
      <c r="C42" s="76"/>
      <c r="D42" s="77"/>
      <c r="E42" s="78"/>
      <c r="F42" s="79"/>
      <c r="G42" s="9">
        <f t="shared" si="0"/>
        <v>0</v>
      </c>
      <c r="H42" s="95"/>
      <c r="J42" s="53"/>
    </row>
    <row r="43" spans="1:10" ht="15.75" x14ac:dyDescent="0.25">
      <c r="A43" s="18">
        <v>11</v>
      </c>
      <c r="B43" s="75"/>
      <c r="C43" s="76"/>
      <c r="D43" s="77"/>
      <c r="E43" s="78"/>
      <c r="F43" s="79"/>
      <c r="G43" s="9">
        <f t="shared" si="0"/>
        <v>0</v>
      </c>
      <c r="H43" s="95"/>
      <c r="J43" s="53"/>
    </row>
    <row r="44" spans="1:10" ht="15.75" x14ac:dyDescent="0.25">
      <c r="A44" s="18">
        <v>12</v>
      </c>
      <c r="B44" s="75"/>
      <c r="C44" s="76"/>
      <c r="D44" s="77"/>
      <c r="E44" s="78"/>
      <c r="F44" s="79"/>
      <c r="G44" s="9">
        <f t="shared" si="0"/>
        <v>0</v>
      </c>
      <c r="H44" s="95"/>
      <c r="J44" s="53"/>
    </row>
    <row r="45" spans="1:10" ht="15.75" x14ac:dyDescent="0.25">
      <c r="A45" s="18">
        <v>13</v>
      </c>
      <c r="B45" s="75"/>
      <c r="C45" s="76"/>
      <c r="D45" s="77"/>
      <c r="E45" s="78"/>
      <c r="F45" s="79"/>
      <c r="G45" s="9">
        <f t="shared" si="0"/>
        <v>0</v>
      </c>
      <c r="H45" s="95"/>
      <c r="J45" s="53"/>
    </row>
    <row r="46" spans="1:10" ht="16.5" thickBot="1" x14ac:dyDescent="0.3">
      <c r="A46" s="32">
        <v>14</v>
      </c>
      <c r="B46" s="83"/>
      <c r="C46" s="84"/>
      <c r="D46" s="85"/>
      <c r="E46" s="97"/>
      <c r="F46" s="98"/>
      <c r="G46" s="38">
        <f t="shared" si="0"/>
        <v>0</v>
      </c>
      <c r="H46" s="96"/>
      <c r="J46" s="53"/>
    </row>
    <row r="47" spans="1:10" ht="15.75" thickBot="1" x14ac:dyDescent="0.3">
      <c r="J47" s="55"/>
    </row>
    <row r="48" spans="1:10" ht="30.75" thickBot="1" x14ac:dyDescent="0.3">
      <c r="A48" s="101" t="s">
        <v>33</v>
      </c>
      <c r="B48" s="102"/>
      <c r="C48" s="102"/>
      <c r="D48" s="102"/>
      <c r="E48" s="102"/>
      <c r="F48" s="102"/>
      <c r="G48" s="103"/>
      <c r="H48" s="42" t="s">
        <v>10</v>
      </c>
      <c r="J48" s="56"/>
    </row>
    <row r="49" spans="1:10" x14ac:dyDescent="0.25">
      <c r="A49" s="45" t="s">
        <v>0</v>
      </c>
      <c r="B49" s="46" t="s">
        <v>5</v>
      </c>
      <c r="C49" s="99" t="s">
        <v>27</v>
      </c>
      <c r="D49" s="166"/>
      <c r="E49" s="99" t="s">
        <v>4</v>
      </c>
      <c r="F49" s="100"/>
      <c r="G49" s="100"/>
      <c r="H49" s="94">
        <f>SUM(E50:G56)</f>
        <v>0</v>
      </c>
    </row>
    <row r="50" spans="1:10" ht="15.75" x14ac:dyDescent="0.25">
      <c r="A50" s="18">
        <v>1</v>
      </c>
      <c r="B50" s="5" t="s">
        <v>65</v>
      </c>
      <c r="C50" s="104"/>
      <c r="D50" s="105"/>
      <c r="E50" s="108">
        <f>IF(LEN(B50)&gt;0,IF(C50=$I$50,90,IF(C50=$I$51,60,IF(C50=$I$52,30,0))),0)</f>
        <v>0</v>
      </c>
      <c r="F50" s="109"/>
      <c r="G50" s="109"/>
      <c r="H50" s="95"/>
      <c r="I50" s="15" t="s">
        <v>15</v>
      </c>
    </row>
    <row r="51" spans="1:10" ht="15.75" x14ac:dyDescent="0.25">
      <c r="A51" s="18">
        <v>2</v>
      </c>
      <c r="B51" s="5" t="s">
        <v>65</v>
      </c>
      <c r="C51" s="104"/>
      <c r="D51" s="105"/>
      <c r="E51" s="108">
        <f t="shared" ref="E51:E56" si="1">IF(LEN(B51)&gt;0,IF(C51=$I$50,90,IF(C51=$I$51,60,IF(C51=$I$52,30,0))),0)</f>
        <v>0</v>
      </c>
      <c r="F51" s="109"/>
      <c r="G51" s="109"/>
      <c r="H51" s="95"/>
      <c r="I51" s="15" t="s">
        <v>16</v>
      </c>
    </row>
    <row r="52" spans="1:10" ht="15.75" x14ac:dyDescent="0.25">
      <c r="A52" s="18">
        <v>3</v>
      </c>
      <c r="B52" s="5"/>
      <c r="C52" s="104"/>
      <c r="D52" s="105"/>
      <c r="E52" s="108">
        <f t="shared" si="1"/>
        <v>0</v>
      </c>
      <c r="F52" s="109"/>
      <c r="G52" s="109"/>
      <c r="H52" s="95"/>
      <c r="I52" s="15" t="s">
        <v>17</v>
      </c>
    </row>
    <row r="53" spans="1:10" ht="15.75" x14ac:dyDescent="0.25">
      <c r="A53" s="18">
        <v>4</v>
      </c>
      <c r="B53" s="5"/>
      <c r="C53" s="104"/>
      <c r="D53" s="105"/>
      <c r="E53" s="108">
        <f t="shared" si="1"/>
        <v>0</v>
      </c>
      <c r="F53" s="109"/>
      <c r="G53" s="109"/>
      <c r="H53" s="95"/>
    </row>
    <row r="54" spans="1:10" ht="15.75" x14ac:dyDescent="0.25">
      <c r="A54" s="18">
        <v>5</v>
      </c>
      <c r="B54" s="5"/>
      <c r="C54" s="104"/>
      <c r="D54" s="105"/>
      <c r="E54" s="108">
        <f t="shared" si="1"/>
        <v>0</v>
      </c>
      <c r="F54" s="109"/>
      <c r="G54" s="109"/>
      <c r="H54" s="95"/>
    </row>
    <row r="55" spans="1:10" ht="15.75" x14ac:dyDescent="0.25">
      <c r="A55" s="18">
        <v>6</v>
      </c>
      <c r="B55" s="5"/>
      <c r="C55" s="104"/>
      <c r="D55" s="105"/>
      <c r="E55" s="108">
        <f t="shared" si="1"/>
        <v>0</v>
      </c>
      <c r="F55" s="109"/>
      <c r="G55" s="109"/>
      <c r="H55" s="95"/>
    </row>
    <row r="56" spans="1:10" ht="16.5" thickBot="1" x14ac:dyDescent="0.3">
      <c r="A56" s="32">
        <v>7</v>
      </c>
      <c r="B56" s="36"/>
      <c r="C56" s="164"/>
      <c r="D56" s="165"/>
      <c r="E56" s="86">
        <f t="shared" si="1"/>
        <v>0</v>
      </c>
      <c r="F56" s="87"/>
      <c r="G56" s="87"/>
      <c r="H56" s="96"/>
    </row>
    <row r="57" spans="1:10" ht="15.75" thickBot="1" x14ac:dyDescent="0.3"/>
    <row r="58" spans="1:10" ht="30.75" thickBot="1" x14ac:dyDescent="0.3">
      <c r="A58" s="101" t="s">
        <v>38</v>
      </c>
      <c r="B58" s="102"/>
      <c r="C58" s="102"/>
      <c r="D58" s="102"/>
      <c r="E58" s="102"/>
      <c r="F58" s="102"/>
      <c r="G58" s="103"/>
      <c r="H58" s="42" t="s">
        <v>10</v>
      </c>
    </row>
    <row r="59" spans="1:10" x14ac:dyDescent="0.25">
      <c r="A59" s="19" t="s">
        <v>0</v>
      </c>
      <c r="B59" s="43" t="s">
        <v>53</v>
      </c>
      <c r="C59" s="21" t="s">
        <v>27</v>
      </c>
      <c r="D59" s="106" t="s">
        <v>28</v>
      </c>
      <c r="E59" s="107"/>
      <c r="F59" s="162" t="s">
        <v>4</v>
      </c>
      <c r="G59" s="163"/>
      <c r="H59" s="95">
        <f>SUM(F60:G67)</f>
        <v>0</v>
      </c>
    </row>
    <row r="60" spans="1:10" ht="15.75" x14ac:dyDescent="0.25">
      <c r="A60" s="18">
        <v>1</v>
      </c>
      <c r="B60" s="5"/>
      <c r="C60" s="14"/>
      <c r="D60" s="92"/>
      <c r="E60" s="93"/>
      <c r="F60" s="90">
        <f>IF(LEN(B60)&gt;5,1,0)*IF(C60=$I$60,150,IF(C60=$I$61,90,IF(C60=$I$62,50,IF(C60=$I$63,30,20))))*IF(D60=$J$60,1,0.5)</f>
        <v>0</v>
      </c>
      <c r="G60" s="91"/>
      <c r="H60" s="95"/>
      <c r="I60" s="15" t="s">
        <v>19</v>
      </c>
      <c r="J60" s="15" t="s">
        <v>21</v>
      </c>
    </row>
    <row r="61" spans="1:10" ht="15.75" x14ac:dyDescent="0.25">
      <c r="A61" s="18">
        <v>2</v>
      </c>
      <c r="B61" s="5" t="s">
        <v>65</v>
      </c>
      <c r="C61" s="14"/>
      <c r="D61" s="92"/>
      <c r="E61" s="93"/>
      <c r="F61" s="90">
        <f t="shared" ref="F61:F67" si="2">IF(LEN(B61)&gt;5,1,0)*IF(C61=$I$60,150,IF(C61=$I$61,90,IF(C61=$I$62,50,IF(C61=$I$63,30,20))))*IF(D61=$J$60,1,0.5)</f>
        <v>0</v>
      </c>
      <c r="G61" s="91"/>
      <c r="H61" s="95"/>
      <c r="I61" s="15" t="s">
        <v>15</v>
      </c>
      <c r="J61" s="15" t="s">
        <v>22</v>
      </c>
    </row>
    <row r="62" spans="1:10" ht="15.75" x14ac:dyDescent="0.25">
      <c r="A62" s="18">
        <v>3</v>
      </c>
      <c r="B62" s="5"/>
      <c r="C62" s="14"/>
      <c r="D62" s="92"/>
      <c r="E62" s="93"/>
      <c r="F62" s="90">
        <f t="shared" si="2"/>
        <v>0</v>
      </c>
      <c r="G62" s="91"/>
      <c r="H62" s="95"/>
      <c r="I62" s="15" t="s">
        <v>16</v>
      </c>
    </row>
    <row r="63" spans="1:10" ht="15.75" x14ac:dyDescent="0.25">
      <c r="A63" s="18">
        <v>4</v>
      </c>
      <c r="B63" s="5"/>
      <c r="C63" s="14"/>
      <c r="D63" s="92"/>
      <c r="E63" s="93"/>
      <c r="F63" s="90">
        <f t="shared" si="2"/>
        <v>0</v>
      </c>
      <c r="G63" s="91"/>
      <c r="H63" s="95"/>
      <c r="I63" s="15" t="s">
        <v>20</v>
      </c>
    </row>
    <row r="64" spans="1:10" ht="15.75" x14ac:dyDescent="0.25">
      <c r="A64" s="18">
        <v>5</v>
      </c>
      <c r="B64" s="5"/>
      <c r="C64" s="14"/>
      <c r="D64" s="92"/>
      <c r="E64" s="93"/>
      <c r="F64" s="90">
        <f t="shared" si="2"/>
        <v>0</v>
      </c>
      <c r="G64" s="91"/>
      <c r="H64" s="95"/>
      <c r="I64" s="15" t="s">
        <v>18</v>
      </c>
    </row>
    <row r="65" spans="1:9" ht="15.75" x14ac:dyDescent="0.25">
      <c r="A65" s="18">
        <v>6</v>
      </c>
      <c r="B65" s="5"/>
      <c r="C65" s="14"/>
      <c r="D65" s="92"/>
      <c r="E65" s="93"/>
      <c r="F65" s="90">
        <f t="shared" si="2"/>
        <v>0</v>
      </c>
      <c r="G65" s="91"/>
      <c r="H65" s="95"/>
    </row>
    <row r="66" spans="1:9" ht="15.75" x14ac:dyDescent="0.25">
      <c r="A66" s="18">
        <v>7</v>
      </c>
      <c r="B66" s="5"/>
      <c r="C66" s="14"/>
      <c r="D66" s="92"/>
      <c r="E66" s="93"/>
      <c r="F66" s="90">
        <f t="shared" si="2"/>
        <v>0</v>
      </c>
      <c r="G66" s="91"/>
      <c r="H66" s="95"/>
    </row>
    <row r="67" spans="1:9" ht="16.5" thickBot="1" x14ac:dyDescent="0.3">
      <c r="A67" s="32">
        <v>8</v>
      </c>
      <c r="B67" s="36"/>
      <c r="C67" s="37"/>
      <c r="D67" s="169"/>
      <c r="E67" s="170"/>
      <c r="F67" s="90">
        <f t="shared" si="2"/>
        <v>0</v>
      </c>
      <c r="G67" s="91"/>
      <c r="H67" s="96"/>
    </row>
    <row r="68" spans="1:9" ht="15.75" thickBot="1" x14ac:dyDescent="0.3"/>
    <row r="69" spans="1:9" ht="30.75" thickBot="1" x14ac:dyDescent="0.3">
      <c r="A69" s="80" t="s">
        <v>61</v>
      </c>
      <c r="B69" s="88"/>
      <c r="C69" s="88"/>
      <c r="D69" s="88"/>
      <c r="E69" s="88"/>
      <c r="F69" s="88"/>
      <c r="G69" s="89"/>
      <c r="H69" s="42" t="s">
        <v>10</v>
      </c>
    </row>
    <row r="70" spans="1:9" ht="45" x14ac:dyDescent="0.25">
      <c r="A70" s="19" t="s">
        <v>0</v>
      </c>
      <c r="B70" s="43" t="s">
        <v>6</v>
      </c>
      <c r="C70" s="21" t="s">
        <v>29</v>
      </c>
      <c r="D70" s="21" t="s">
        <v>2</v>
      </c>
      <c r="E70" s="20" t="s">
        <v>3</v>
      </c>
      <c r="F70" s="21" t="s">
        <v>1</v>
      </c>
      <c r="G70" s="21" t="s">
        <v>4</v>
      </c>
      <c r="H70" s="95">
        <f>SUM(G71:G75)</f>
        <v>0</v>
      </c>
      <c r="I70" s="28"/>
    </row>
    <row r="71" spans="1:9" ht="15.75" x14ac:dyDescent="0.25">
      <c r="A71" s="18">
        <v>1</v>
      </c>
      <c r="B71" s="5"/>
      <c r="C71" s="14"/>
      <c r="D71" s="8">
        <f>IF(C71=$I$71,60,IF(C71=$I$72,20,0))</f>
        <v>0</v>
      </c>
      <c r="E71" s="11"/>
      <c r="F71" s="8">
        <f>IF(E71&gt;0,IF(E71&gt;1,(1+(E71/4)^4)^(-1/3),1),0)</f>
        <v>0</v>
      </c>
      <c r="G71" s="9">
        <f>IF(LEN(B71)&gt;0,D71*F71,0)</f>
        <v>0</v>
      </c>
      <c r="H71" s="95"/>
      <c r="I71" s="15" t="s">
        <v>30</v>
      </c>
    </row>
    <row r="72" spans="1:9" ht="15.75" x14ac:dyDescent="0.25">
      <c r="A72" s="18">
        <v>2</v>
      </c>
      <c r="B72" s="5" t="s">
        <v>65</v>
      </c>
      <c r="C72" s="14"/>
      <c r="D72" s="8">
        <f>IF(C72=$I$71,60,IF(C72=$I$72,20,0))</f>
        <v>0</v>
      </c>
      <c r="E72" s="11"/>
      <c r="F72" s="8">
        <f>IF(E72&gt;0,IF(E72&gt;1,(1+(E72/4)^4)^(-1/3),1),0)</f>
        <v>0</v>
      </c>
      <c r="G72" s="9">
        <f>IF(LEN(B72)&gt;0,D72*F72,0)</f>
        <v>0</v>
      </c>
      <c r="H72" s="95"/>
      <c r="I72" s="15" t="s">
        <v>31</v>
      </c>
    </row>
    <row r="73" spans="1:9" ht="15.75" x14ac:dyDescent="0.25">
      <c r="A73" s="18">
        <v>3</v>
      </c>
      <c r="B73" s="5"/>
      <c r="C73" s="14"/>
      <c r="D73" s="8">
        <f>IF(C73=$I$71,60,IF(C73=$I$72,20,0))</f>
        <v>0</v>
      </c>
      <c r="E73" s="11"/>
      <c r="F73" s="8">
        <f>IF(E73&gt;0,IF(E73&gt;1,(1+(E73/4)^4)^(-1/3),1),0)</f>
        <v>0</v>
      </c>
      <c r="G73" s="9">
        <f>IF(LEN(B73)&gt;0,D73*F73,0)</f>
        <v>0</v>
      </c>
      <c r="H73" s="95"/>
    </row>
    <row r="74" spans="1:9" ht="15.75" x14ac:dyDescent="0.25">
      <c r="A74" s="18">
        <v>4</v>
      </c>
      <c r="B74" s="5"/>
      <c r="C74" s="14"/>
      <c r="D74" s="8">
        <f>IF(C74=$I$71,60,IF(C74=$I$72,20,0))</f>
        <v>0</v>
      </c>
      <c r="E74" s="11"/>
      <c r="F74" s="8">
        <f>IF(E74&gt;0,IF(E74&gt;1,(1+(E74/4)^4)^(-1/3),1),0)</f>
        <v>0</v>
      </c>
      <c r="G74" s="9">
        <f>IF(LEN(B74)&gt;0,D74*F74,0)</f>
        <v>0</v>
      </c>
      <c r="H74" s="95"/>
    </row>
    <row r="75" spans="1:9" ht="16.5" thickBot="1" x14ac:dyDescent="0.3">
      <c r="A75" s="32">
        <v>5</v>
      </c>
      <c r="B75" s="36"/>
      <c r="C75" s="37"/>
      <c r="D75" s="34">
        <f>IF(C75=$I$71,60,IF(C75=$I$72,20,0))</f>
        <v>0</v>
      </c>
      <c r="E75" s="39"/>
      <c r="F75" s="34">
        <f>IF(E75&gt;0,IF(E75&gt;1,(1+(E75/4)^4)^(-1/3),1),0)</f>
        <v>0</v>
      </c>
      <c r="G75" s="38">
        <f>IF(LEN(B75)&gt;0,D75*F75,0)</f>
        <v>0</v>
      </c>
      <c r="H75" s="96"/>
    </row>
    <row r="76" spans="1:9" ht="15.75" thickBot="1" x14ac:dyDescent="0.3"/>
    <row r="77" spans="1:9" ht="30.75" thickBot="1" x14ac:dyDescent="0.3">
      <c r="A77" s="167" t="s">
        <v>68</v>
      </c>
      <c r="B77" s="168"/>
      <c r="C77" s="168"/>
      <c r="D77" s="168"/>
      <c r="E77" s="168"/>
      <c r="F77" s="168"/>
      <c r="G77" s="168"/>
      <c r="H77" s="42" t="s">
        <v>10</v>
      </c>
    </row>
    <row r="78" spans="1:9" ht="15.75" customHeight="1" x14ac:dyDescent="0.25">
      <c r="A78" s="67" t="s">
        <v>0</v>
      </c>
      <c r="B78" s="66" t="s">
        <v>59</v>
      </c>
      <c r="C78" s="180" t="s">
        <v>60</v>
      </c>
      <c r="D78" s="181"/>
      <c r="E78" s="70" t="s">
        <v>66</v>
      </c>
      <c r="F78" s="174" t="s">
        <v>4</v>
      </c>
      <c r="G78" s="175"/>
      <c r="H78" s="171">
        <f>SUM(F79:F80)</f>
        <v>0</v>
      </c>
    </row>
    <row r="79" spans="1:9" x14ac:dyDescent="0.25">
      <c r="A79" s="68">
        <v>1</v>
      </c>
      <c r="B79" s="71" t="s">
        <v>63</v>
      </c>
      <c r="C79" s="182"/>
      <c r="D79" s="182"/>
      <c r="E79" s="73">
        <v>5</v>
      </c>
      <c r="F79" s="176">
        <f>IF((LEN(C79)&gt;0),C79*E79,0)</f>
        <v>0</v>
      </c>
      <c r="G79" s="177"/>
      <c r="H79" s="172"/>
    </row>
    <row r="80" spans="1:9" ht="15.75" thickBot="1" x14ac:dyDescent="0.3">
      <c r="A80" s="69">
        <v>2</v>
      </c>
      <c r="B80" s="72" t="s">
        <v>64</v>
      </c>
      <c r="C80" s="183"/>
      <c r="D80" s="183"/>
      <c r="E80" s="74">
        <v>30</v>
      </c>
      <c r="F80" s="178">
        <f>IF((LEN(C80)&gt;0),C80*E80,0)</f>
        <v>0</v>
      </c>
      <c r="G80" s="179"/>
      <c r="H80" s="173"/>
    </row>
    <row r="81" spans="1:13" ht="15.75" thickBot="1" x14ac:dyDescent="0.3"/>
    <row r="82" spans="1:13" ht="30.75" thickBot="1" x14ac:dyDescent="0.3">
      <c r="A82" s="146" t="s">
        <v>62</v>
      </c>
      <c r="B82" s="147"/>
      <c r="C82" s="147"/>
      <c r="D82" s="147"/>
      <c r="E82" s="147"/>
      <c r="F82" s="147"/>
      <c r="G82" s="148"/>
      <c r="H82" s="42" t="s">
        <v>10</v>
      </c>
    </row>
    <row r="83" spans="1:13" ht="31.5" customHeight="1" x14ac:dyDescent="0.25">
      <c r="A83" s="45" t="s">
        <v>0</v>
      </c>
      <c r="B83" s="66" t="s">
        <v>7</v>
      </c>
      <c r="C83" s="149" t="s">
        <v>39</v>
      </c>
      <c r="D83" s="150"/>
      <c r="E83" s="150"/>
      <c r="F83" s="151"/>
      <c r="G83" s="61" t="s">
        <v>4</v>
      </c>
      <c r="H83" s="94">
        <f>IF(SUM(G84:G88)&lt;50,SUM(G84:G88),50)</f>
        <v>0</v>
      </c>
    </row>
    <row r="84" spans="1:13" ht="15.75" x14ac:dyDescent="0.25">
      <c r="A84" s="22">
        <v>1</v>
      </c>
      <c r="B84" s="6" t="s">
        <v>65</v>
      </c>
      <c r="C84" s="152" t="s">
        <v>54</v>
      </c>
      <c r="D84" s="153"/>
      <c r="E84" s="153"/>
      <c r="F84" s="154"/>
      <c r="G84" s="12" t="s">
        <v>65</v>
      </c>
      <c r="H84" s="95"/>
    </row>
    <row r="85" spans="1:13" ht="15.75" x14ac:dyDescent="0.25">
      <c r="A85" s="22">
        <v>2</v>
      </c>
      <c r="B85" s="6"/>
      <c r="C85" s="155"/>
      <c r="D85" s="156"/>
      <c r="E85" s="156"/>
      <c r="F85" s="157"/>
      <c r="G85" s="12"/>
      <c r="H85" s="95"/>
    </row>
    <row r="86" spans="1:13" ht="15.75" x14ac:dyDescent="0.25">
      <c r="A86" s="22">
        <v>3</v>
      </c>
      <c r="B86" s="6"/>
      <c r="C86" s="155"/>
      <c r="D86" s="156"/>
      <c r="E86" s="156"/>
      <c r="F86" s="157"/>
      <c r="G86" s="12"/>
      <c r="H86" s="95"/>
    </row>
    <row r="87" spans="1:13" ht="15.75" x14ac:dyDescent="0.25">
      <c r="A87" s="22">
        <v>4</v>
      </c>
      <c r="B87" s="6"/>
      <c r="C87" s="155"/>
      <c r="D87" s="156"/>
      <c r="E87" s="156"/>
      <c r="F87" s="157"/>
      <c r="G87" s="12"/>
      <c r="H87" s="95"/>
    </row>
    <row r="88" spans="1:13" ht="16.5" thickBot="1" x14ac:dyDescent="0.3">
      <c r="A88" s="40">
        <v>5</v>
      </c>
      <c r="B88" s="7"/>
      <c r="C88" s="158"/>
      <c r="D88" s="159"/>
      <c r="E88" s="159"/>
      <c r="F88" s="160"/>
      <c r="G88" s="13"/>
      <c r="H88" s="96"/>
    </row>
    <row r="89" spans="1:13" ht="15.75" thickBot="1" x14ac:dyDescent="0.3"/>
    <row r="90" spans="1:13" ht="18" thickBot="1" x14ac:dyDescent="0.3">
      <c r="A90" s="23"/>
      <c r="B90" s="161" t="s">
        <v>41</v>
      </c>
      <c r="C90" s="161"/>
      <c r="D90" s="161"/>
      <c r="E90" s="161"/>
      <c r="F90" s="161"/>
      <c r="G90" s="161"/>
      <c r="H90" s="41">
        <f>H7+H24+H32+H49+H59+H70+H78+H83</f>
        <v>0</v>
      </c>
    </row>
    <row r="91" spans="1:13" s="63" customFormat="1" ht="155.25" customHeight="1" x14ac:dyDescent="0.25">
      <c r="A91" s="184" t="s">
        <v>57</v>
      </c>
      <c r="B91" s="185"/>
      <c r="C91" s="185"/>
      <c r="D91" s="185"/>
      <c r="E91" s="185"/>
      <c r="F91" s="185"/>
      <c r="G91" s="185"/>
      <c r="H91" s="185"/>
      <c r="I91" s="62"/>
      <c r="J91" s="62"/>
    </row>
    <row r="92" spans="1:13" s="63" customFormat="1" ht="31.5" customHeight="1" x14ac:dyDescent="0.25">
      <c r="A92" s="186" t="s">
        <v>71</v>
      </c>
      <c r="B92" s="186"/>
      <c r="C92" s="186"/>
      <c r="D92" s="186"/>
      <c r="E92" s="186"/>
      <c r="F92" s="186"/>
      <c r="G92" s="186"/>
      <c r="H92" s="186"/>
      <c r="I92" s="62"/>
      <c r="J92" s="62"/>
    </row>
    <row r="93" spans="1:13" s="63" customFormat="1" ht="40.5" customHeight="1" x14ac:dyDescent="0.25">
      <c r="A93" s="187" t="s">
        <v>51</v>
      </c>
      <c r="B93" s="187"/>
      <c r="C93" s="187"/>
      <c r="D93" s="187"/>
      <c r="E93" s="187"/>
      <c r="F93" s="187"/>
      <c r="G93" s="187"/>
      <c r="H93" s="187"/>
      <c r="I93" s="62"/>
      <c r="J93" s="62"/>
      <c r="M93" s="64"/>
    </row>
    <row r="94" spans="1:13" s="63" customFormat="1" ht="31.5" customHeight="1" x14ac:dyDescent="0.25">
      <c r="A94" s="188" t="s">
        <v>52</v>
      </c>
      <c r="B94" s="188"/>
      <c r="C94" s="188"/>
      <c r="D94" s="188"/>
      <c r="E94" s="188"/>
      <c r="F94" s="188"/>
      <c r="G94" s="188"/>
      <c r="H94" s="188"/>
      <c r="I94" s="62"/>
      <c r="J94" s="62"/>
      <c r="M94" s="65"/>
    </row>
    <row r="95" spans="1:13" s="63" customFormat="1" ht="42.75" customHeight="1" x14ac:dyDescent="0.25">
      <c r="A95" s="189" t="s">
        <v>67</v>
      </c>
      <c r="B95" s="189"/>
      <c r="C95" s="189"/>
      <c r="D95" s="189"/>
      <c r="E95" s="189"/>
      <c r="F95" s="189"/>
      <c r="G95" s="189"/>
      <c r="H95" s="189"/>
      <c r="I95" s="62"/>
      <c r="J95" s="62"/>
      <c r="M95" s="64"/>
    </row>
    <row r="96" spans="1:13" ht="164.25" customHeight="1" x14ac:dyDescent="0.25">
      <c r="A96" s="15"/>
      <c r="B96" s="144" t="s">
        <v>58</v>
      </c>
      <c r="C96" s="145"/>
      <c r="D96" s="145"/>
      <c r="E96" s="145"/>
      <c r="F96" s="145"/>
      <c r="G96" s="145"/>
      <c r="H96" s="145"/>
    </row>
    <row r="97" spans="1:2" ht="15.75" customHeight="1" x14ac:dyDescent="0.25"/>
    <row r="101" spans="1:2" x14ac:dyDescent="0.25">
      <c r="A101" s="24"/>
      <c r="B101" s="15" t="s">
        <v>11</v>
      </c>
    </row>
    <row r="102" spans="1:2" x14ac:dyDescent="0.25">
      <c r="A102" s="25"/>
      <c r="B102" s="15" t="s">
        <v>12</v>
      </c>
    </row>
    <row r="103" spans="1:2" x14ac:dyDescent="0.25">
      <c r="A103" s="26"/>
      <c r="B103" s="15" t="s">
        <v>13</v>
      </c>
    </row>
    <row r="104" spans="1:2" ht="15.75" x14ac:dyDescent="0.25">
      <c r="A104" s="12"/>
      <c r="B104" s="15" t="s">
        <v>14</v>
      </c>
    </row>
    <row r="106" spans="1:2" ht="18" x14ac:dyDescent="0.25">
      <c r="A106" s="49" t="s">
        <v>40</v>
      </c>
    </row>
  </sheetData>
  <sheetProtection algorithmName="SHA-512" hashValue="uCdJPDv8ZkqNZ7ucPIM0g5rw7MaQdzZPXHrB+bdxhaXaLfJ5ffN1wvT2mkbvKw7sCNbBTdfec988e01VhfdbUg==" saltValue="qW4SRlMOa2uc7Nnhf3Z0WQ==" spinCount="100000" sheet="1" objects="1" scenarios="1" insertRows="0" deleteRows="0"/>
  <mergeCells count="113">
    <mergeCell ref="D60:E60"/>
    <mergeCell ref="E52:G52"/>
    <mergeCell ref="A77:G77"/>
    <mergeCell ref="D64:E64"/>
    <mergeCell ref="D65:E65"/>
    <mergeCell ref="D67:E67"/>
    <mergeCell ref="F64:G64"/>
    <mergeCell ref="H78:H80"/>
    <mergeCell ref="F78:G78"/>
    <mergeCell ref="F79:G79"/>
    <mergeCell ref="F80:G80"/>
    <mergeCell ref="C78:D78"/>
    <mergeCell ref="C79:D79"/>
    <mergeCell ref="C80:D80"/>
    <mergeCell ref="E53:G53"/>
    <mergeCell ref="F60:G60"/>
    <mergeCell ref="F61:G61"/>
    <mergeCell ref="B96:H96"/>
    <mergeCell ref="A82:G82"/>
    <mergeCell ref="C83:F83"/>
    <mergeCell ref="C84:F88"/>
    <mergeCell ref="B90:G90"/>
    <mergeCell ref="H83:H88"/>
    <mergeCell ref="E55:G55"/>
    <mergeCell ref="F59:G59"/>
    <mergeCell ref="F65:G65"/>
    <mergeCell ref="F66:G66"/>
    <mergeCell ref="F67:G67"/>
    <mergeCell ref="D66:E66"/>
    <mergeCell ref="D62:E62"/>
    <mergeCell ref="H70:H75"/>
    <mergeCell ref="F62:G62"/>
    <mergeCell ref="H49:H56"/>
    <mergeCell ref="H59:H67"/>
    <mergeCell ref="C55:D55"/>
    <mergeCell ref="C56:D56"/>
    <mergeCell ref="C49:D49"/>
    <mergeCell ref="C50:D50"/>
    <mergeCell ref="D61:E61"/>
    <mergeCell ref="A58:G58"/>
    <mergeCell ref="C53:D53"/>
    <mergeCell ref="B1:H1"/>
    <mergeCell ref="A6:G6"/>
    <mergeCell ref="A2:H2"/>
    <mergeCell ref="A3:H3"/>
    <mergeCell ref="A4:H4"/>
    <mergeCell ref="B42:D42"/>
    <mergeCell ref="E42:F42"/>
    <mergeCell ref="E33:F33"/>
    <mergeCell ref="E35:F35"/>
    <mergeCell ref="E36:F36"/>
    <mergeCell ref="H7:H21"/>
    <mergeCell ref="A7:G7"/>
    <mergeCell ref="A15:G15"/>
    <mergeCell ref="E32:F32"/>
    <mergeCell ref="B33:D33"/>
    <mergeCell ref="B34:D34"/>
    <mergeCell ref="E24:F24"/>
    <mergeCell ref="B24:D24"/>
    <mergeCell ref="E25:F25"/>
    <mergeCell ref="A23:G23"/>
    <mergeCell ref="B36:D36"/>
    <mergeCell ref="B37:D37"/>
    <mergeCell ref="E41:F41"/>
    <mergeCell ref="H24:H29"/>
    <mergeCell ref="B45:D45"/>
    <mergeCell ref="B40:D40"/>
    <mergeCell ref="B25:D25"/>
    <mergeCell ref="E29:F29"/>
    <mergeCell ref="B26:D26"/>
    <mergeCell ref="B27:D27"/>
    <mergeCell ref="B28:D28"/>
    <mergeCell ref="B29:D29"/>
    <mergeCell ref="B41:D41"/>
    <mergeCell ref="E43:F43"/>
    <mergeCell ref="B43:D43"/>
    <mergeCell ref="B44:D44"/>
    <mergeCell ref="E44:F44"/>
    <mergeCell ref="E45:F45"/>
    <mergeCell ref="B32:D32"/>
    <mergeCell ref="E38:F38"/>
    <mergeCell ref="E40:F40"/>
    <mergeCell ref="B38:D38"/>
    <mergeCell ref="B39:D39"/>
    <mergeCell ref="E37:F37"/>
    <mergeCell ref="E34:F34"/>
    <mergeCell ref="E26:F26"/>
    <mergeCell ref="E27:F27"/>
    <mergeCell ref="E28:F28"/>
    <mergeCell ref="B35:D35"/>
    <mergeCell ref="E39:F39"/>
    <mergeCell ref="A31:G31"/>
    <mergeCell ref="A91:H91"/>
    <mergeCell ref="A92:H92"/>
    <mergeCell ref="A93:H93"/>
    <mergeCell ref="A94:H94"/>
    <mergeCell ref="A95:H95"/>
    <mergeCell ref="B46:D46"/>
    <mergeCell ref="E56:G56"/>
    <mergeCell ref="A69:G69"/>
    <mergeCell ref="F63:G63"/>
    <mergeCell ref="D63:E63"/>
    <mergeCell ref="H32:H46"/>
    <mergeCell ref="E46:F46"/>
    <mergeCell ref="E49:G49"/>
    <mergeCell ref="A48:G48"/>
    <mergeCell ref="C51:D51"/>
    <mergeCell ref="C52:D52"/>
    <mergeCell ref="D59:E59"/>
    <mergeCell ref="E54:G54"/>
    <mergeCell ref="C54:D54"/>
    <mergeCell ref="E50:G50"/>
    <mergeCell ref="E51:G51"/>
  </mergeCells>
  <phoneticPr fontId="0" type="noConversion"/>
  <dataValidations count="8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17:C21">
      <formula1>$I$17:$I$19</formula1>
    </dataValidation>
    <dataValidation type="list" allowBlank="1" showInputMessage="1" showErrorMessage="1" sqref="C9:C13">
      <formula1>$I$9:$I$12</formula1>
    </dataValidation>
    <dataValidation type="list" allowBlank="1" showInputMessage="1" showErrorMessage="1" sqref="E25:F29">
      <formula1>$I$25:$I$26</formula1>
    </dataValidation>
  </dataValidations>
  <pageMargins left="0.51181102362204722" right="0.5118110236220472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User</cp:lastModifiedBy>
  <cp:lastPrinted>2016-07-22T05:39:04Z</cp:lastPrinted>
  <dcterms:created xsi:type="dcterms:W3CDTF">2013-07-11T14:25:01Z</dcterms:created>
  <dcterms:modified xsi:type="dcterms:W3CDTF">2019-10-16T20:27:36Z</dcterms:modified>
</cp:coreProperties>
</file>